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Rajat\OneDrive\Desktop\Valuation Models\"/>
    </mc:Choice>
  </mc:AlternateContent>
  <xr:revisionPtr revIDLastSave="0" documentId="13_ncr:1_{750F31AD-151C-45D6-8E6D-84772EBDA2B8}" xr6:coauthVersionLast="47" xr6:coauthVersionMax="47" xr10:uidLastSave="{00000000-0000-0000-0000-000000000000}"/>
  <bookViews>
    <workbookView xWindow="-96" yWindow="-96" windowWidth="23232" windowHeight="12432" xr2:uid="{C1C87648-90AD-443E-A933-92466C10F58D}"/>
  </bookViews>
  <sheets>
    <sheet name="Disclaimer" sheetId="3" r:id="rId1"/>
    <sheet name="Deal_Analysis" sheetId="5" r:id="rId2"/>
    <sheet name="Output" sheetId="4" r:id="rId3"/>
    <sheet name="Databank"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4" l="1"/>
  <c r="R19" i="4"/>
  <c r="R18" i="4"/>
  <c r="K28" i="4"/>
  <c r="K27" i="4"/>
  <c r="K26" i="4"/>
  <c r="P9" i="4"/>
  <c r="O9" i="4"/>
  <c r="P8" i="4"/>
  <c r="P6" i="4"/>
  <c r="O7" i="4"/>
  <c r="O5" i="4"/>
  <c r="N23" i="4"/>
  <c r="M23" i="4"/>
  <c r="L23" i="4"/>
  <c r="K23" i="4"/>
  <c r="J23" i="4"/>
  <c r="I23" i="4"/>
  <c r="H23" i="4"/>
  <c r="N22" i="4"/>
  <c r="M22" i="4"/>
  <c r="L22" i="4"/>
  <c r="K22" i="4"/>
  <c r="J22" i="4"/>
  <c r="I22" i="4"/>
  <c r="H22" i="4"/>
  <c r="N20" i="4"/>
  <c r="N19" i="4"/>
  <c r="N18" i="4"/>
  <c r="N17" i="4"/>
  <c r="N16" i="4"/>
  <c r="N15" i="4"/>
  <c r="M20" i="4"/>
  <c r="M19" i="4"/>
  <c r="M18" i="4"/>
  <c r="M17" i="4"/>
  <c r="M16" i="4"/>
  <c r="M15" i="4"/>
  <c r="L20" i="4"/>
  <c r="K20" i="4"/>
  <c r="J20" i="4"/>
  <c r="I20" i="4"/>
  <c r="H20" i="4"/>
  <c r="L19" i="4"/>
  <c r="K19" i="4"/>
  <c r="J19" i="4"/>
  <c r="I19" i="4"/>
  <c r="H19" i="4"/>
  <c r="L18" i="4"/>
  <c r="K18" i="4"/>
  <c r="J18" i="4"/>
  <c r="I18" i="4"/>
  <c r="H18" i="4"/>
  <c r="L17" i="4"/>
  <c r="K17" i="4"/>
  <c r="J17" i="4"/>
  <c r="I17" i="4"/>
  <c r="H17" i="4"/>
  <c r="L16" i="4"/>
  <c r="K16" i="4"/>
  <c r="J16" i="4"/>
  <c r="I16" i="4"/>
  <c r="H16" i="4"/>
  <c r="L15" i="4"/>
  <c r="K15" i="4"/>
  <c r="J15" i="4"/>
  <c r="I15" i="4"/>
  <c r="H15" i="4"/>
  <c r="G20" i="4"/>
  <c r="F20" i="4"/>
  <c r="E20" i="4"/>
  <c r="D20" i="4"/>
  <c r="C20" i="4"/>
  <c r="B20" i="4"/>
  <c r="G19" i="4"/>
  <c r="F19" i="4"/>
  <c r="E19" i="4"/>
  <c r="D19" i="4"/>
  <c r="C19" i="4"/>
  <c r="B19" i="4"/>
  <c r="G18" i="4"/>
  <c r="F18" i="4"/>
  <c r="E18" i="4"/>
  <c r="D18" i="4"/>
  <c r="C18" i="4"/>
  <c r="B18" i="4"/>
  <c r="G17" i="4"/>
  <c r="F17" i="4"/>
  <c r="E17" i="4"/>
  <c r="D17" i="4"/>
  <c r="C17" i="4"/>
  <c r="B17" i="4"/>
  <c r="G16" i="4"/>
  <c r="F16" i="4"/>
  <c r="E16" i="4"/>
  <c r="D16" i="4"/>
  <c r="C16" i="4"/>
  <c r="B16" i="4"/>
  <c r="G15" i="4"/>
  <c r="F15" i="4"/>
  <c r="E15" i="4"/>
  <c r="D15" i="4"/>
  <c r="C15" i="4"/>
  <c r="B15" i="4"/>
  <c r="H17" i="5" l="1"/>
  <c r="H16" i="5"/>
  <c r="H14" i="5"/>
  <c r="H13" i="5"/>
  <c r="H12" i="5"/>
  <c r="H11" i="5"/>
  <c r="H10" i="5"/>
  <c r="H9" i="5"/>
  <c r="H8" i="5"/>
  <c r="H7" i="5"/>
  <c r="H6" i="5"/>
  <c r="H5" i="5"/>
  <c r="H4" i="5"/>
  <c r="H15" i="5"/>
  <c r="I13" i="5"/>
  <c r="I14" i="5" s="1"/>
  <c r="I15" i="5" s="1"/>
  <c r="I16" i="5" s="1"/>
  <c r="I17" i="5" s="1"/>
  <c r="I7" i="5"/>
  <c r="I8" i="5" s="1"/>
  <c r="I9" i="5" s="1"/>
  <c r="I10" i="5" s="1"/>
  <c r="I11" i="5" s="1"/>
  <c r="I12" i="5" s="1"/>
  <c r="I6" i="5"/>
  <c r="I5" i="5"/>
  <c r="I4" i="5"/>
  <c r="H19" i="5" l="1"/>
  <c r="E19" i="5" l="1"/>
  <c r="G17" i="5"/>
  <c r="G16" i="5"/>
  <c r="G15" i="5"/>
  <c r="G14" i="5"/>
  <c r="G13" i="5"/>
  <c r="G12" i="5"/>
  <c r="G11" i="5"/>
  <c r="G10" i="5"/>
  <c r="G9" i="5"/>
  <c r="G8" i="5"/>
  <c r="G7" i="5"/>
  <c r="G6" i="5"/>
  <c r="G5" i="5"/>
  <c r="G4" i="5"/>
  <c r="M13" i="4"/>
  <c r="K13" i="4"/>
  <c r="J13" i="4"/>
  <c r="J13" i="2"/>
  <c r="J12" i="2"/>
  <c r="J11" i="2"/>
  <c r="J10" i="2"/>
  <c r="J9" i="2"/>
  <c r="J8" i="2"/>
  <c r="P13" i="2"/>
  <c r="P12" i="2"/>
  <c r="P11" i="2"/>
  <c r="P10" i="2"/>
  <c r="P9" i="2"/>
  <c r="P8" i="2"/>
  <c r="C4" i="2"/>
  <c r="G19" i="5" l="1"/>
</calcChain>
</file>

<file path=xl/sharedStrings.xml><?xml version="1.0" encoding="utf-8"?>
<sst xmlns="http://schemas.openxmlformats.org/spreadsheetml/2006/main" count="154" uniqueCount="109">
  <si>
    <t>Date</t>
  </si>
  <si>
    <t>Currency</t>
  </si>
  <si>
    <t>Current</t>
  </si>
  <si>
    <t>Market</t>
  </si>
  <si>
    <t>Ticker</t>
  </si>
  <si>
    <t>Company Name</t>
  </si>
  <si>
    <t>Price</t>
  </si>
  <si>
    <t>Median</t>
  </si>
  <si>
    <t>EPS</t>
  </si>
  <si>
    <t>DATABASE</t>
  </si>
  <si>
    <t>PE</t>
  </si>
  <si>
    <t>Geography</t>
  </si>
  <si>
    <t>Analyst</t>
  </si>
  <si>
    <t xml:space="preserve">Company </t>
  </si>
  <si>
    <t>Industry</t>
  </si>
  <si>
    <t>Ebitdad Rajat - Trading Comps Valuation</t>
  </si>
  <si>
    <t>CMP</t>
  </si>
  <si>
    <t>LTM Multiples</t>
  </si>
  <si>
    <t>Implied Valuation</t>
  </si>
  <si>
    <t>www.Ebitdadrajat.in</t>
  </si>
  <si>
    <t>( Download the model from the website)</t>
  </si>
  <si>
    <t>Source: Screener &amp;Tickertape</t>
  </si>
  <si>
    <t>The content shared on this channel is intended solely for educational and informational purposes. It is important to note that I am not a SEBI registered analyst, and the analysis, opinions, and views expressed in my videos are based on publicly available data, personal research, and my own interpretations. This channel does not provide any investment advice, buy or sell recommendations, or guarantee any financial returns. The information shared is for general knowledge and should not be treated as professional financial guidance. Before making any investment decisions, I encourage you to conduct your own thorough research and consult with a certified financial advisor or professional. The markets are inherently risky, and past performance is not indicative of future results. Always trade or invest according to your risk tolerance and financial goals.</t>
  </si>
  <si>
    <t>DISCLAIMIER</t>
  </si>
  <si>
    <t>Lower Range</t>
  </si>
  <si>
    <t>Higher Range</t>
  </si>
  <si>
    <t>Market Data</t>
  </si>
  <si>
    <t>LTM Financials</t>
  </si>
  <si>
    <t>Share OS</t>
  </si>
  <si>
    <t>Average</t>
  </si>
  <si>
    <t>Implied Value per Share</t>
  </si>
  <si>
    <t xml:space="preserve">PNB Housing Finance Company </t>
  </si>
  <si>
    <t>LIC Housing Finance</t>
  </si>
  <si>
    <t>Aavas Financiers</t>
  </si>
  <si>
    <t>India</t>
  </si>
  <si>
    <t>INR</t>
  </si>
  <si>
    <t>BVPS</t>
  </si>
  <si>
    <t>ROE</t>
  </si>
  <si>
    <t>ROA</t>
  </si>
  <si>
    <t>PNBHOUSING</t>
  </si>
  <si>
    <t>Housing and Urban Devlopment</t>
  </si>
  <si>
    <t>Aptus Value Housing Finance India Ltd.</t>
  </si>
  <si>
    <t>Bajaj Housing Finance Ltd</t>
  </si>
  <si>
    <t>HUDCO</t>
  </si>
  <si>
    <t>Shareholder's Fund</t>
  </si>
  <si>
    <t>Financials</t>
  </si>
  <si>
    <t>BV</t>
  </si>
  <si>
    <t>P/BV</t>
  </si>
  <si>
    <t>M.Cap</t>
  </si>
  <si>
    <t>UTI Mutual Fund</t>
  </si>
  <si>
    <t>VIRIDIAN ASIA OPPORTUNITIES MASTER FUND</t>
  </si>
  <si>
    <t>VALUEQUEST INDIA G.I.F.T. FUND</t>
  </si>
  <si>
    <t>Theleme India Master Fund Limited</t>
  </si>
  <si>
    <t>Fund Houses</t>
  </si>
  <si>
    <t>Qty</t>
  </si>
  <si>
    <t>Investment Amount</t>
  </si>
  <si>
    <t>THE SAUDI SECOND INVESTMENT COMPANY</t>
  </si>
  <si>
    <t>THE JUPITER GLOBAL FUND - JUPITER INDIA SELECT</t>
  </si>
  <si>
    <t>Type</t>
  </si>
  <si>
    <t>DII</t>
  </si>
  <si>
    <t>TATA MUTUAL FUND</t>
  </si>
  <si>
    <t>TATA AIA LIFE INSURANCE COMPANY LIMITED</t>
  </si>
  <si>
    <t>TARA EMERGING ASIA LIQUID FUND</t>
  </si>
  <si>
    <t>SUNDARAM MUTUAL FUND</t>
  </si>
  <si>
    <t>SUBHKAM VENTURES I PVT LTD</t>
  </si>
  <si>
    <t>SOCIETE GENERALE</t>
  </si>
  <si>
    <t>Singularity Holdings Limited</t>
  </si>
  <si>
    <t>SBI LIFE INSURANCE COMPANY LIMITED</t>
  </si>
  <si>
    <t>PNB Housing Finance Ltd</t>
  </si>
  <si>
    <t xml:space="preserve">BLOCK DEAL </t>
  </si>
  <si>
    <t>FII</t>
  </si>
  <si>
    <t>TOTAL</t>
  </si>
  <si>
    <t>x</t>
  </si>
  <si>
    <t>How Does Housing Finance Company makes Money? (Revenue Drivers)</t>
  </si>
  <si>
    <t>What are the major cost drivers for HFC's? (Cost Drivers)</t>
  </si>
  <si>
    <t xml:space="preserve">What are the trends in Shareholding pattern? </t>
  </si>
  <si>
    <t>₹538 Cr invested by 13 funds</t>
  </si>
  <si>
    <t>Processing Fees &amp; Charges - One-time or recurring fees charged for loan application processing, foreclosure, balance transfer, late payment, etc.</t>
  </si>
  <si>
    <t>Earns interest from borrowers</t>
  </si>
  <si>
    <t>Securitization Income - HFCs bundle home loans into portfolios and sell them to investors (mostly banks or mutual funds) for upfront cash.</t>
  </si>
  <si>
    <t>Interest Rate Spread Management</t>
  </si>
  <si>
    <t>Cross-Selling Insurance or Value-Added Products</t>
  </si>
  <si>
    <t>Cost of Funds -The interest HFCs pay to raise money for lending (via NCDs, bank loans, commercial papers, deposits, etc.)</t>
  </si>
  <si>
    <t xml:space="preserve">Credit Costs - Provisioning for loans that are expected to default </t>
  </si>
  <si>
    <t>Operating Expenses (Opex) - Employee salaries, Branch rentals and infrastructure, Technology systems (LMS, CRM), Legal, compliance, and audit costs</t>
  </si>
  <si>
    <t>Collection &amp; Recovery Costs</t>
  </si>
  <si>
    <t xml:space="preserve">Marketing &amp; Customer Acquisition Costs - Spends on digital marketing, lead generation, channel partner commissions (DSAs), etc.
</t>
  </si>
  <si>
    <t>Technology &amp; Compliance Costs</t>
  </si>
  <si>
    <t>Regulatory &amp; Statutory Costs</t>
  </si>
  <si>
    <t>Promoters</t>
  </si>
  <si>
    <t>FIIs</t>
  </si>
  <si>
    <t>DIIs</t>
  </si>
  <si>
    <t>Public</t>
  </si>
  <si>
    <t>Business Analysis</t>
  </si>
  <si>
    <t>Investment Gains</t>
  </si>
  <si>
    <t>Gain %</t>
  </si>
  <si>
    <t xml:space="preserve">FII </t>
  </si>
  <si>
    <t>BAJAJHFL</t>
  </si>
  <si>
    <t>LICHSGFIN</t>
  </si>
  <si>
    <t>AAVAS</t>
  </si>
  <si>
    <t>APTUS</t>
  </si>
  <si>
    <t>P/BV Multiple</t>
  </si>
  <si>
    <t>PE Multiple</t>
  </si>
  <si>
    <t>Punjab Housing Finance Company Ltd</t>
  </si>
  <si>
    <t>Housing Finance</t>
  </si>
  <si>
    <t>11th May, 2025</t>
  </si>
  <si>
    <t>INDIA</t>
  </si>
  <si>
    <t>RAJAT KULSHRESTHA</t>
  </si>
  <si>
    <t>The stock is currently trading at 1031.10 Rs and is undervalued from the range of 1,364.65 - 1692.80 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</si>
</sst>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
    <numFmt numFmtId="165" formatCode="0.0\x"/>
    <numFmt numFmtId="166" formatCode="0.00\x"/>
    <numFmt numFmtId="167" formatCode="&quot;₹&quot;\ #,##0.00"/>
    <numFmt numFmtId="168" formatCode="_ * #,##0_ ;_ * \-#,##0_ ;_ * &quot;-&quot;??_ ;_ @_ "/>
  </numFmts>
  <fonts count="25" x14ac:knownFonts="1">
    <font>
      <sz val="11"/>
      <color theme="1"/>
      <name val="Calibri"/>
      <family val="2"/>
    </font>
    <font>
      <sz val="11"/>
      <color indexed="8"/>
      <name val="Calibri"/>
      <family val="2"/>
    </font>
    <font>
      <b/>
      <sz val="11"/>
      <color indexed="8"/>
      <name val="Calibri"/>
      <family val="2"/>
    </font>
    <font>
      <sz val="11"/>
      <color indexed="30"/>
      <name val="Calibri"/>
      <family val="2"/>
    </font>
    <font>
      <sz val="11"/>
      <color indexed="9"/>
      <name val="Calibri"/>
      <family val="2"/>
    </font>
    <font>
      <b/>
      <sz val="11"/>
      <color indexed="9"/>
      <name val="Calibri"/>
      <family val="2"/>
    </font>
    <font>
      <u/>
      <sz val="11"/>
      <color theme="10"/>
      <name val="Calibri"/>
      <family val="2"/>
    </font>
    <font>
      <b/>
      <sz val="11"/>
      <name val="Calibri"/>
      <family val="2"/>
    </font>
    <font>
      <sz val="11"/>
      <color theme="1"/>
      <name val="Calibri"/>
      <family val="2"/>
    </font>
    <font>
      <sz val="12"/>
      <color indexed="8"/>
      <name val="Calibri"/>
      <family val="2"/>
    </font>
    <font>
      <b/>
      <sz val="12"/>
      <color indexed="8"/>
      <name val="Calibri"/>
      <family val="2"/>
    </font>
    <font>
      <sz val="12"/>
      <name val="Calibri"/>
      <family val="2"/>
    </font>
    <font>
      <u/>
      <sz val="12"/>
      <color rgb="FF002060"/>
      <name val="Calibri"/>
      <family val="2"/>
    </font>
    <font>
      <b/>
      <sz val="12"/>
      <color indexed="10"/>
      <name val="Calibri"/>
      <family val="2"/>
    </font>
    <font>
      <i/>
      <sz val="11"/>
      <color indexed="8"/>
      <name val="Calibri"/>
      <family val="2"/>
    </font>
    <font>
      <b/>
      <sz val="11"/>
      <color theme="1"/>
      <name val="Calibri"/>
      <family val="2"/>
    </font>
    <font>
      <b/>
      <sz val="14"/>
      <color theme="1"/>
      <name val="Calibri"/>
      <family val="2"/>
    </font>
    <font>
      <b/>
      <sz val="22"/>
      <color theme="1"/>
      <name val="Calibri"/>
      <family val="2"/>
    </font>
    <font>
      <b/>
      <sz val="11"/>
      <color theme="0"/>
      <name val="Calibri"/>
      <family val="2"/>
    </font>
    <font>
      <i/>
      <sz val="11"/>
      <color rgb="FFFF0000"/>
      <name val="Calibri"/>
      <family val="2"/>
    </font>
    <font>
      <i/>
      <sz val="11"/>
      <color theme="1"/>
      <name val="Calibri"/>
      <family val="2"/>
    </font>
    <font>
      <sz val="11"/>
      <color rgb="FF0070C0"/>
      <name val="Calibri"/>
      <family val="2"/>
    </font>
    <font>
      <i/>
      <sz val="11"/>
      <color rgb="FF0070C0"/>
      <name val="Calibri"/>
      <family val="2"/>
    </font>
    <font>
      <b/>
      <sz val="12"/>
      <color rgb="FFFFFF00"/>
      <name val="Calibri"/>
      <family val="2"/>
    </font>
    <font>
      <i/>
      <sz val="10"/>
      <color rgb="FFFF0000"/>
      <name val="Calibri"/>
      <family val="2"/>
    </font>
  </fonts>
  <fills count="11">
    <fill>
      <patternFill patternType="none"/>
    </fill>
    <fill>
      <patternFill patternType="gray125"/>
    </fill>
    <fill>
      <patternFill patternType="solid">
        <fgColor rgb="FFD9E1F2"/>
        <bgColor indexed="64"/>
      </patternFill>
    </fill>
    <fill>
      <patternFill patternType="solid">
        <fgColor rgb="FF000000"/>
        <bgColor indexed="64"/>
      </patternFill>
    </fill>
    <fill>
      <patternFill patternType="solid">
        <fgColor theme="5" tint="0.79998168889431442"/>
        <bgColor indexed="64"/>
      </patternFill>
    </fill>
    <fill>
      <patternFill patternType="solid">
        <fgColor theme="3" tint="0.89999084444715716"/>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hair">
        <color auto="1"/>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double">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auto="1"/>
      </left>
      <right/>
      <top style="thin">
        <color indexed="64"/>
      </top>
      <bottom/>
      <diagonal/>
    </border>
    <border>
      <left/>
      <right style="hair">
        <color auto="1"/>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4">
    <xf numFmtId="0" fontId="0" fillId="0" borderId="0"/>
    <xf numFmtId="0" fontId="6"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17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2" fillId="2" borderId="1" xfId="0" applyFont="1" applyFill="1" applyBorder="1" applyAlignment="1">
      <alignment horizontal="center" vertical="center"/>
    </xf>
    <xf numFmtId="0" fontId="2" fillId="0" borderId="0" xfId="0" applyFont="1" applyAlignment="1">
      <alignment horizontal="center" vertical="center"/>
    </xf>
    <xf numFmtId="0" fontId="3" fillId="0" borderId="0" xfId="0" applyFont="1"/>
    <xf numFmtId="3" fontId="1" fillId="0" borderId="0" xfId="0" applyNumberFormat="1" applyFont="1" applyAlignment="1">
      <alignment horizontal="center" vertical="center"/>
    </xf>
    <xf numFmtId="164" fontId="1" fillId="0" borderId="0" xfId="0" applyNumberFormat="1" applyFont="1" applyAlignment="1">
      <alignment horizontal="center"/>
    </xf>
    <xf numFmtId="165" fontId="1" fillId="0" borderId="0" xfId="0" applyNumberFormat="1" applyFont="1" applyAlignment="1">
      <alignment horizontal="center"/>
    </xf>
    <xf numFmtId="0" fontId="4" fillId="3" borderId="0" xfId="0" applyFont="1" applyFill="1" applyAlignment="1">
      <alignment horizontal="center"/>
    </xf>
    <xf numFmtId="0" fontId="5" fillId="3" borderId="0" xfId="0" applyFont="1" applyFill="1" applyAlignment="1">
      <alignment vertical="center"/>
    </xf>
    <xf numFmtId="165" fontId="4" fillId="3" borderId="0" xfId="0" applyNumberFormat="1" applyFont="1" applyFill="1" applyAlignment="1">
      <alignment horizontal="center" vertical="center"/>
    </xf>
    <xf numFmtId="0" fontId="5" fillId="3" borderId="0" xfId="0" applyFont="1" applyFill="1" applyAlignment="1">
      <alignment horizontal="center" vertical="center"/>
    </xf>
    <xf numFmtId="3" fontId="4" fillId="3" borderId="0" xfId="0" applyNumberFormat="1" applyFont="1" applyFill="1" applyAlignment="1">
      <alignment horizontal="center" vertical="center"/>
    </xf>
    <xf numFmtId="0" fontId="4" fillId="3" borderId="0" xfId="0" applyFont="1" applyFill="1"/>
    <xf numFmtId="1" fontId="4" fillId="3" borderId="0" xfId="0" applyNumberFormat="1" applyFont="1" applyFill="1" applyAlignment="1">
      <alignment horizontal="center" vertical="center"/>
    </xf>
    <xf numFmtId="0" fontId="4" fillId="0" borderId="0" xfId="0" applyFont="1" applyAlignment="1">
      <alignment horizontal="left"/>
    </xf>
    <xf numFmtId="0" fontId="3" fillId="0" borderId="0" xfId="0" applyFont="1" applyAlignment="1">
      <alignment horizontal="left"/>
    </xf>
    <xf numFmtId="167" fontId="2" fillId="0" borderId="0" xfId="0" applyNumberFormat="1" applyFont="1" applyAlignment="1">
      <alignment horizontal="center" vertical="center"/>
    </xf>
    <xf numFmtId="0" fontId="9" fillId="0" borderId="1" xfId="0" applyFont="1" applyBorder="1"/>
    <xf numFmtId="0" fontId="11" fillId="0" borderId="1" xfId="0" applyFont="1" applyBorder="1"/>
    <xf numFmtId="0" fontId="12" fillId="0" borderId="1" xfId="1" applyFont="1" applyBorder="1" applyAlignment="1">
      <alignment horizontal="center"/>
    </xf>
    <xf numFmtId="0" fontId="11" fillId="0" borderId="1" xfId="0" applyFont="1" applyBorder="1" applyAlignment="1">
      <alignment horizontal="left"/>
    </xf>
    <xf numFmtId="0" fontId="9" fillId="0" borderId="1" xfId="0" applyFont="1" applyBorder="1" applyAlignment="1">
      <alignment horizontal="left"/>
    </xf>
    <xf numFmtId="0" fontId="13" fillId="0" borderId="1" xfId="0" applyFont="1" applyBorder="1" applyAlignment="1">
      <alignment horizontal="center"/>
    </xf>
    <xf numFmtId="0" fontId="0" fillId="0" borderId="0" xfId="0" applyAlignment="1">
      <alignment vertical="top" wrapText="1"/>
    </xf>
    <xf numFmtId="3" fontId="14" fillId="0" borderId="0" xfId="0" applyNumberFormat="1" applyFont="1" applyAlignment="1">
      <alignment vertical="center"/>
    </xf>
    <xf numFmtId="0" fontId="0" fillId="0" borderId="0" xfId="0" applyAlignment="1">
      <alignment horizontal="right"/>
    </xf>
    <xf numFmtId="0" fontId="0" fillId="0" borderId="10" xfId="0" applyBorder="1"/>
    <xf numFmtId="0" fontId="0" fillId="0" borderId="11" xfId="0" applyBorder="1"/>
    <xf numFmtId="0" fontId="0" fillId="0" borderId="6" xfId="0" applyBorder="1"/>
    <xf numFmtId="0" fontId="0" fillId="0" borderId="1" xfId="0" applyBorder="1"/>
    <xf numFmtId="0" fontId="0" fillId="0" borderId="7" xfId="0" applyBorder="1"/>
    <xf numFmtId="0" fontId="2" fillId="2" borderId="7" xfId="0" applyFont="1" applyFill="1" applyBorder="1" applyAlignment="1">
      <alignment horizontal="center" vertical="center"/>
    </xf>
    <xf numFmtId="0" fontId="15" fillId="8" borderId="14"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9" xfId="0" applyFont="1" applyFill="1" applyBorder="1" applyAlignment="1">
      <alignment horizontal="center" vertical="center"/>
    </xf>
    <xf numFmtId="0" fontId="15" fillId="8" borderId="8" xfId="0" applyFont="1" applyFill="1" applyBorder="1" applyAlignment="1">
      <alignment horizontal="center" vertical="center"/>
    </xf>
    <xf numFmtId="0" fontId="0" fillId="0" borderId="20" xfId="0" applyBorder="1"/>
    <xf numFmtId="0" fontId="0" fillId="9" borderId="20" xfId="0" applyFill="1" applyBorder="1"/>
    <xf numFmtId="43" fontId="0" fillId="4" borderId="22" xfId="2" applyFont="1" applyFill="1" applyBorder="1"/>
    <xf numFmtId="43" fontId="0" fillId="5" borderId="21" xfId="2" applyFont="1" applyFill="1" applyBorder="1"/>
    <xf numFmtId="43" fontId="0" fillId="0" borderId="20" xfId="0" applyNumberFormat="1" applyBorder="1"/>
    <xf numFmtId="0" fontId="15" fillId="0" borderId="0" xfId="0" applyFont="1"/>
    <xf numFmtId="0" fontId="0" fillId="0" borderId="5" xfId="0" applyBorder="1"/>
    <xf numFmtId="0" fontId="0" fillId="0" borderId="0" xfId="0" applyAlignment="1">
      <alignment horizontal="center" vertical="center"/>
    </xf>
    <xf numFmtId="166" fontId="0" fillId="0" borderId="11" xfId="0" applyNumberFormat="1" applyBorder="1"/>
    <xf numFmtId="166" fontId="0" fillId="0" borderId="7" xfId="0" applyNumberFormat="1" applyBorder="1"/>
    <xf numFmtId="0" fontId="2" fillId="2" borderId="6" xfId="0" applyFont="1" applyFill="1" applyBorder="1" applyAlignment="1">
      <alignment horizontal="center" vertical="center" wrapText="1"/>
    </xf>
    <xf numFmtId="3" fontId="0" fillId="0" borderId="10" xfId="0" applyNumberFormat="1" applyBorder="1"/>
    <xf numFmtId="3" fontId="0" fillId="0" borderId="6" xfId="0" applyNumberFormat="1" applyBorder="1"/>
    <xf numFmtId="0" fontId="0" fillId="0" borderId="29" xfId="0" applyBorder="1"/>
    <xf numFmtId="0" fontId="0" fillId="0" borderId="27" xfId="0" applyBorder="1"/>
    <xf numFmtId="0" fontId="15" fillId="8" borderId="2" xfId="0" applyFont="1" applyFill="1" applyBorder="1" applyAlignment="1">
      <alignment horizontal="right" vertical="center"/>
    </xf>
    <xf numFmtId="0" fontId="15" fillId="8" borderId="3" xfId="0" applyFont="1" applyFill="1" applyBorder="1" applyAlignment="1">
      <alignment horizontal="right" vertical="center"/>
    </xf>
    <xf numFmtId="0" fontId="0" fillId="0" borderId="11" xfId="0" applyBorder="1" applyAlignment="1">
      <alignment horizontal="center" vertical="center"/>
    </xf>
    <xf numFmtId="0" fontId="0" fillId="0" borderId="17" xfId="0" applyBorder="1"/>
    <xf numFmtId="0" fontId="0" fillId="0" borderId="9" xfId="0" applyBorder="1"/>
    <xf numFmtId="0" fontId="0" fillId="0" borderId="4" xfId="0" applyBorder="1"/>
    <xf numFmtId="43" fontId="0" fillId="0" borderId="5" xfId="2" applyFont="1" applyBorder="1"/>
    <xf numFmtId="168" fontId="0" fillId="0" borderId="5" xfId="2" applyNumberFormat="1" applyFont="1" applyBorder="1"/>
    <xf numFmtId="0" fontId="0" fillId="0" borderId="9" xfId="0" applyBorder="1" applyAlignment="1">
      <alignment horizontal="center" vertical="center"/>
    </xf>
    <xf numFmtId="43" fontId="0" fillId="5" borderId="30" xfId="2" applyFont="1" applyFill="1" applyBorder="1"/>
    <xf numFmtId="166" fontId="0" fillId="4" borderId="20" xfId="0" applyNumberFormat="1" applyFill="1" applyBorder="1"/>
    <xf numFmtId="166" fontId="0" fillId="4" borderId="31" xfId="0" applyNumberFormat="1" applyFill="1" applyBorder="1"/>
    <xf numFmtId="0" fontId="0" fillId="0" borderId="3" xfId="0" applyBorder="1"/>
    <xf numFmtId="0" fontId="0" fillId="9" borderId="31" xfId="0" applyFill="1" applyBorder="1"/>
    <xf numFmtId="0" fontId="0" fillId="0" borderId="5" xfId="0" applyBorder="1" applyAlignment="1">
      <alignment horizontal="right"/>
    </xf>
    <xf numFmtId="0" fontId="0" fillId="0" borderId="3" xfId="0" applyBorder="1" applyAlignment="1">
      <alignment horizontal="right"/>
    </xf>
    <xf numFmtId="0" fontId="0" fillId="0" borderId="32" xfId="0" applyBorder="1"/>
    <xf numFmtId="0" fontId="0" fillId="0" borderId="33" xfId="0" applyBorder="1"/>
    <xf numFmtId="0" fontId="18" fillId="6" borderId="0" xfId="0" applyFont="1" applyFill="1"/>
    <xf numFmtId="0" fontId="18" fillId="6" borderId="0" xfId="0" applyFont="1" applyFill="1" applyAlignment="1">
      <alignment horizontal="center" vertical="center"/>
    </xf>
    <xf numFmtId="0" fontId="21" fillId="0" borderId="0" xfId="0" applyFont="1"/>
    <xf numFmtId="0" fontId="21" fillId="0" borderId="0" xfId="0" applyFont="1" applyAlignment="1">
      <alignment vertical="top"/>
    </xf>
    <xf numFmtId="0" fontId="18" fillId="6" borderId="0" xfId="0" applyFont="1" applyFill="1" applyAlignment="1">
      <alignment horizontal="right"/>
    </xf>
    <xf numFmtId="0" fontId="23" fillId="6" borderId="0" xfId="0" applyFont="1" applyFill="1"/>
    <xf numFmtId="0" fontId="21" fillId="0" borderId="9" xfId="0" applyFont="1" applyBorder="1"/>
    <xf numFmtId="0" fontId="21" fillId="0" borderId="11" xfId="0" applyFont="1" applyBorder="1"/>
    <xf numFmtId="0" fontId="21" fillId="0" borderId="7" xfId="0" applyFont="1" applyBorder="1"/>
    <xf numFmtId="0" fontId="21" fillId="0" borderId="28" xfId="0" applyFont="1" applyBorder="1"/>
    <xf numFmtId="0" fontId="21" fillId="0" borderId="29" xfId="0" applyFont="1" applyBorder="1"/>
    <xf numFmtId="0" fontId="21" fillId="0" borderId="27" xfId="0" applyFont="1" applyBorder="1"/>
    <xf numFmtId="10" fontId="0" fillId="0" borderId="0" xfId="3" applyNumberFormat="1" applyFont="1"/>
    <xf numFmtId="10" fontId="0" fillId="0" borderId="11" xfId="3" applyNumberFormat="1" applyFont="1" applyBorder="1"/>
    <xf numFmtId="0" fontId="15" fillId="9" borderId="2" xfId="0" applyFont="1" applyFill="1" applyBorder="1"/>
    <xf numFmtId="0" fontId="0" fillId="9" borderId="3" xfId="0" applyFill="1" applyBorder="1"/>
    <xf numFmtId="168" fontId="15" fillId="9" borderId="3" xfId="2" applyNumberFormat="1" applyFont="1" applyFill="1" applyBorder="1"/>
    <xf numFmtId="0" fontId="15" fillId="9" borderId="3" xfId="0" applyFont="1" applyFill="1" applyBorder="1"/>
    <xf numFmtId="167" fontId="15" fillId="9" borderId="8" xfId="0" applyNumberFormat="1" applyFont="1" applyFill="1" applyBorder="1"/>
    <xf numFmtId="167" fontId="15" fillId="9" borderId="12" xfId="0" applyNumberFormat="1" applyFont="1" applyFill="1" applyBorder="1"/>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0" xfId="0" applyFont="1" applyAlignment="1">
      <alignment horizontal="left" vertical="top" wrapText="1"/>
    </xf>
    <xf numFmtId="0" fontId="16" fillId="0" borderId="11" xfId="0" applyFont="1" applyBorder="1" applyAlignment="1">
      <alignment horizontal="left" vertical="top" wrapText="1"/>
    </xf>
    <xf numFmtId="0" fontId="16" fillId="0" borderId="6" xfId="0" applyFont="1" applyBorder="1" applyAlignment="1">
      <alignment horizontal="left" vertical="top" wrapText="1"/>
    </xf>
    <xf numFmtId="0" fontId="16" fillId="0" borderId="1" xfId="0" applyFont="1" applyBorder="1" applyAlignment="1">
      <alignment horizontal="left" vertical="top" wrapText="1"/>
    </xf>
    <xf numFmtId="0" fontId="16" fillId="0" borderId="7" xfId="0" applyFont="1" applyBorder="1" applyAlignment="1">
      <alignment horizontal="left" vertical="top" wrapText="1"/>
    </xf>
    <xf numFmtId="0" fontId="17" fillId="0" borderId="2" xfId="0" applyFont="1" applyBorder="1" applyAlignment="1">
      <alignment horizontal="center"/>
    </xf>
    <xf numFmtId="0" fontId="17" fillId="0" borderId="3" xfId="0" applyFont="1" applyBorder="1" applyAlignment="1">
      <alignment horizontal="center"/>
    </xf>
    <xf numFmtId="0" fontId="17" fillId="0" borderId="8" xfId="0" applyFont="1" applyBorder="1" applyAlignment="1">
      <alignment horizontal="center"/>
    </xf>
    <xf numFmtId="0" fontId="0" fillId="0" borderId="0" xfId="0" applyAlignment="1">
      <alignment horizontal="center" vertical="top" wrapText="1"/>
    </xf>
    <xf numFmtId="0" fontId="22" fillId="10" borderId="0" xfId="0" applyFont="1" applyFill="1" applyAlignment="1">
      <alignment horizontal="center"/>
    </xf>
    <xf numFmtId="0" fontId="15" fillId="0" borderId="13" xfId="0" applyFont="1" applyBorder="1" applyAlignment="1">
      <alignment horizontal="left"/>
    </xf>
    <xf numFmtId="0" fontId="15" fillId="0" borderId="26" xfId="0" applyFont="1" applyBorder="1" applyAlignment="1">
      <alignment horizontal="left"/>
    </xf>
    <xf numFmtId="0" fontId="20" fillId="7" borderId="25" xfId="0" applyFont="1" applyFill="1" applyBorder="1" applyAlignment="1">
      <alignment horizontal="center"/>
    </xf>
    <xf numFmtId="0" fontId="20" fillId="7" borderId="23" xfId="0" applyFont="1" applyFill="1" applyBorder="1" applyAlignment="1">
      <alignment horizontal="center"/>
    </xf>
    <xf numFmtId="0" fontId="20" fillId="7" borderId="24" xfId="0" applyFont="1" applyFill="1" applyBorder="1" applyAlignment="1">
      <alignment horizontal="center"/>
    </xf>
    <xf numFmtId="0" fontId="10" fillId="0" borderId="1" xfId="0" applyFont="1" applyBorder="1" applyAlignment="1">
      <alignment horizontal="left"/>
    </xf>
    <xf numFmtId="0" fontId="18" fillId="6" borderId="16" xfId="0" applyFont="1" applyFill="1" applyBorder="1" applyAlignment="1">
      <alignment horizontal="center"/>
    </xf>
    <xf numFmtId="0" fontId="18" fillId="6" borderId="17" xfId="0" applyFont="1" applyFill="1" applyBorder="1" applyAlignment="1">
      <alignment horizontal="center"/>
    </xf>
    <xf numFmtId="0" fontId="18" fillId="6" borderId="18" xfId="0" applyFont="1" applyFill="1" applyBorder="1" applyAlignment="1">
      <alignment horizontal="center"/>
    </xf>
    <xf numFmtId="0" fontId="0" fillId="0" borderId="0" xfId="0" applyAlignment="1">
      <alignment horizontal="left"/>
    </xf>
    <xf numFmtId="0" fontId="18" fillId="6" borderId="0" xfId="0" applyFont="1" applyFill="1" applyAlignment="1">
      <alignment horizontal="center"/>
    </xf>
    <xf numFmtId="0" fontId="18" fillId="6" borderId="3" xfId="0" applyFont="1" applyFill="1" applyBorder="1" applyAlignment="1">
      <alignment horizontal="center"/>
    </xf>
    <xf numFmtId="0" fontId="18" fillId="6" borderId="1" xfId="0" applyFont="1" applyFill="1" applyBorder="1" applyAlignment="1">
      <alignment horizont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3" fontId="19" fillId="0" borderId="0" xfId="0" applyNumberFormat="1" applyFont="1" applyAlignment="1">
      <alignment horizontal="right" vertical="center"/>
    </xf>
    <xf numFmtId="0" fontId="15" fillId="9" borderId="12" xfId="0" applyFont="1" applyFill="1" applyBorder="1"/>
    <xf numFmtId="0" fontId="0" fillId="0" borderId="28" xfId="0" applyBorder="1"/>
    <xf numFmtId="0" fontId="18" fillId="6" borderId="11" xfId="0" applyFont="1" applyFill="1" applyBorder="1" applyAlignment="1">
      <alignment horizontal="center" vertical="center"/>
    </xf>
    <xf numFmtId="168" fontId="0" fillId="0" borderId="9" xfId="2" applyNumberFormat="1" applyFont="1" applyBorder="1"/>
    <xf numFmtId="168" fontId="0" fillId="0" borderId="11" xfId="2" applyNumberFormat="1" applyFont="1" applyBorder="1"/>
    <xf numFmtId="0" fontId="18" fillId="6" borderId="29" xfId="0" applyFont="1" applyFill="1" applyBorder="1" applyAlignment="1">
      <alignment horizontal="center" vertical="center"/>
    </xf>
    <xf numFmtId="2" fontId="0" fillId="0" borderId="28" xfId="0" applyNumberFormat="1" applyBorder="1"/>
    <xf numFmtId="2" fontId="0" fillId="0" borderId="29" xfId="0" applyNumberFormat="1" applyBorder="1"/>
    <xf numFmtId="167" fontId="0" fillId="0" borderId="28" xfId="0" applyNumberFormat="1" applyBorder="1"/>
    <xf numFmtId="167" fontId="0" fillId="0" borderId="29" xfId="0" applyNumberFormat="1" applyBorder="1"/>
    <xf numFmtId="0" fontId="18" fillId="6" borderId="29" xfId="0" applyFont="1" applyFill="1" applyBorder="1" applyAlignment="1">
      <alignment vertical="center"/>
    </xf>
    <xf numFmtId="0" fontId="18" fillId="6" borderId="2" xfId="0" applyFont="1" applyFill="1" applyBorder="1" applyAlignment="1">
      <alignment horizontal="center"/>
    </xf>
    <xf numFmtId="0" fontId="15" fillId="8" borderId="2" xfId="0" applyFont="1" applyFill="1" applyBorder="1" applyAlignment="1">
      <alignment horizontal="center" vertical="center"/>
    </xf>
    <xf numFmtId="43" fontId="0" fillId="0" borderId="24" xfId="0" applyNumberFormat="1" applyBorder="1"/>
    <xf numFmtId="0" fontId="0" fillId="0" borderId="25" xfId="0" applyBorder="1"/>
    <xf numFmtId="3" fontId="24" fillId="0" borderId="5" xfId="0" applyNumberFormat="1" applyFont="1" applyBorder="1" applyAlignment="1">
      <alignment horizontal="right" vertical="center"/>
    </xf>
    <xf numFmtId="0" fontId="5" fillId="6" borderId="1" xfId="0" applyFont="1" applyFill="1" applyBorder="1" applyAlignment="1">
      <alignment horizontal="center"/>
    </xf>
    <xf numFmtId="0" fontId="1" fillId="5" borderId="12" xfId="0" applyFont="1" applyFill="1" applyBorder="1" applyAlignment="1">
      <alignment horizontal="center"/>
    </xf>
    <xf numFmtId="14" fontId="7" fillId="5" borderId="12" xfId="0" applyNumberFormat="1" applyFont="1" applyFill="1" applyBorder="1" applyAlignment="1">
      <alignment horizontal="center"/>
    </xf>
    <xf numFmtId="14" fontId="1" fillId="5" borderId="12" xfId="0" applyNumberFormat="1" applyFont="1" applyFill="1" applyBorder="1" applyAlignment="1">
      <alignment horizontal="center"/>
    </xf>
    <xf numFmtId="0" fontId="0" fillId="0" borderId="0" xfId="0" applyBorder="1"/>
    <xf numFmtId="0" fontId="0" fillId="0" borderId="2" xfId="0" applyBorder="1"/>
    <xf numFmtId="43" fontId="0" fillId="0" borderId="3" xfId="2" applyFont="1" applyBorder="1"/>
    <xf numFmtId="168" fontId="0" fillId="0" borderId="3" xfId="2" applyNumberFormat="1" applyFont="1" applyBorder="1"/>
    <xf numFmtId="0" fontId="0" fillId="0" borderId="8" xfId="0" applyBorder="1" applyAlignment="1">
      <alignment horizontal="center" vertical="center"/>
    </xf>
    <xf numFmtId="2" fontId="0" fillId="0" borderId="4" xfId="0" applyNumberFormat="1" applyBorder="1" applyAlignment="1">
      <alignment horizontal="right"/>
    </xf>
    <xf numFmtId="2" fontId="0" fillId="0" borderId="5" xfId="0" applyNumberFormat="1" applyBorder="1" applyAlignment="1">
      <alignment horizontal="right"/>
    </xf>
    <xf numFmtId="2" fontId="0" fillId="0" borderId="2" xfId="0" applyNumberFormat="1" applyBorder="1" applyAlignment="1">
      <alignment horizontal="right"/>
    </xf>
    <xf numFmtId="2" fontId="0" fillId="0" borderId="3" xfId="0" applyNumberFormat="1" applyBorder="1" applyAlignment="1">
      <alignment horizontal="right"/>
    </xf>
    <xf numFmtId="2" fontId="0" fillId="0" borderId="8" xfId="0" applyNumberFormat="1" applyBorder="1" applyAlignment="1">
      <alignment horizontal="right"/>
    </xf>
    <xf numFmtId="166" fontId="0" fillId="5" borderId="35" xfId="0" applyNumberFormat="1" applyFill="1" applyBorder="1"/>
    <xf numFmtId="166" fontId="0" fillId="5" borderId="34" xfId="0" applyNumberFormat="1" applyFill="1" applyBorder="1"/>
    <xf numFmtId="43" fontId="0" fillId="0" borderId="0" xfId="0" applyNumberFormat="1"/>
    <xf numFmtId="0" fontId="15" fillId="0" borderId="13" xfId="0" applyFont="1" applyBorder="1"/>
    <xf numFmtId="43" fontId="15" fillId="0" borderId="13" xfId="0" applyNumberFormat="1" applyFont="1" applyBorder="1"/>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hyperlink" Target="http://www.ebitdadrajat.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D8D43-2C68-45A5-B69E-AB5D7C9AD7B1}">
  <dimension ref="B3:S22"/>
  <sheetViews>
    <sheetView showGridLines="0" tabSelected="1" workbookViewId="0"/>
  </sheetViews>
  <sheetFormatPr defaultRowHeight="14.4" x14ac:dyDescent="0.3"/>
  <cols>
    <col min="1" max="1" width="3.33203125" customWidth="1"/>
    <col min="17" max="17" width="6.5546875" customWidth="1"/>
  </cols>
  <sheetData>
    <row r="3" spans="2:19" ht="28.8" x14ac:dyDescent="0.55000000000000004">
      <c r="B3" s="101" t="s">
        <v>23</v>
      </c>
      <c r="C3" s="102"/>
      <c r="D3" s="102"/>
      <c r="E3" s="102"/>
      <c r="F3" s="102"/>
      <c r="G3" s="102"/>
      <c r="H3" s="102"/>
      <c r="I3" s="102"/>
      <c r="J3" s="102"/>
      <c r="K3" s="102"/>
      <c r="L3" s="102"/>
      <c r="M3" s="102"/>
      <c r="N3" s="102"/>
      <c r="O3" s="102"/>
      <c r="P3" s="102"/>
      <c r="Q3" s="103"/>
    </row>
    <row r="5" spans="2:19" ht="14.4" customHeight="1" x14ac:dyDescent="0.3">
      <c r="B5" s="92" t="s">
        <v>22</v>
      </c>
      <c r="C5" s="93"/>
      <c r="D5" s="93"/>
      <c r="E5" s="93"/>
      <c r="F5" s="93"/>
      <c r="G5" s="93"/>
      <c r="H5" s="93"/>
      <c r="I5" s="93"/>
      <c r="J5" s="93"/>
      <c r="K5" s="93"/>
      <c r="L5" s="93"/>
      <c r="M5" s="93"/>
      <c r="N5" s="93"/>
      <c r="O5" s="93"/>
      <c r="P5" s="93"/>
      <c r="Q5" s="94"/>
      <c r="R5" s="26"/>
      <c r="S5" s="26"/>
    </row>
    <row r="6" spans="2:19" ht="14.4" customHeight="1" x14ac:dyDescent="0.3">
      <c r="B6" s="95"/>
      <c r="C6" s="96"/>
      <c r="D6" s="96"/>
      <c r="E6" s="96"/>
      <c r="F6" s="96"/>
      <c r="G6" s="96"/>
      <c r="H6" s="96"/>
      <c r="I6" s="96"/>
      <c r="J6" s="96"/>
      <c r="K6" s="96"/>
      <c r="L6" s="96"/>
      <c r="M6" s="96"/>
      <c r="N6" s="96"/>
      <c r="O6" s="96"/>
      <c r="P6" s="96"/>
      <c r="Q6" s="97"/>
      <c r="R6" s="26"/>
      <c r="S6" s="26"/>
    </row>
    <row r="7" spans="2:19" ht="14.4" customHeight="1" x14ac:dyDescent="0.3">
      <c r="B7" s="95"/>
      <c r="C7" s="96"/>
      <c r="D7" s="96"/>
      <c r="E7" s="96"/>
      <c r="F7" s="96"/>
      <c r="G7" s="96"/>
      <c r="H7" s="96"/>
      <c r="I7" s="96"/>
      <c r="J7" s="96"/>
      <c r="K7" s="96"/>
      <c r="L7" s="96"/>
      <c r="M7" s="96"/>
      <c r="N7" s="96"/>
      <c r="O7" s="96"/>
      <c r="P7" s="96"/>
      <c r="Q7" s="97"/>
      <c r="R7" s="26"/>
      <c r="S7" s="26"/>
    </row>
    <row r="8" spans="2:19" ht="14.4" customHeight="1" x14ac:dyDescent="0.3">
      <c r="B8" s="95"/>
      <c r="C8" s="96"/>
      <c r="D8" s="96"/>
      <c r="E8" s="96"/>
      <c r="F8" s="96"/>
      <c r="G8" s="96"/>
      <c r="H8" s="96"/>
      <c r="I8" s="96"/>
      <c r="J8" s="96"/>
      <c r="K8" s="96"/>
      <c r="L8" s="96"/>
      <c r="M8" s="96"/>
      <c r="N8" s="96"/>
      <c r="O8" s="96"/>
      <c r="P8" s="96"/>
      <c r="Q8" s="97"/>
      <c r="R8" s="26"/>
      <c r="S8" s="26"/>
    </row>
    <row r="9" spans="2:19" ht="14.4" customHeight="1" x14ac:dyDescent="0.3">
      <c r="B9" s="95"/>
      <c r="C9" s="96"/>
      <c r="D9" s="96"/>
      <c r="E9" s="96"/>
      <c r="F9" s="96"/>
      <c r="G9" s="96"/>
      <c r="H9" s="96"/>
      <c r="I9" s="96"/>
      <c r="J9" s="96"/>
      <c r="K9" s="96"/>
      <c r="L9" s="96"/>
      <c r="M9" s="96"/>
      <c r="N9" s="96"/>
      <c r="O9" s="96"/>
      <c r="P9" s="96"/>
      <c r="Q9" s="97"/>
      <c r="R9" s="26"/>
      <c r="S9" s="26"/>
    </row>
    <row r="10" spans="2:19" ht="14.4" customHeight="1" x14ac:dyDescent="0.3">
      <c r="B10" s="95"/>
      <c r="C10" s="96"/>
      <c r="D10" s="96"/>
      <c r="E10" s="96"/>
      <c r="F10" s="96"/>
      <c r="G10" s="96"/>
      <c r="H10" s="96"/>
      <c r="I10" s="96"/>
      <c r="J10" s="96"/>
      <c r="K10" s="96"/>
      <c r="L10" s="96"/>
      <c r="M10" s="96"/>
      <c r="N10" s="96"/>
      <c r="O10" s="96"/>
      <c r="P10" s="96"/>
      <c r="Q10" s="97"/>
      <c r="R10" s="26"/>
      <c r="S10" s="26"/>
    </row>
    <row r="11" spans="2:19" ht="14.4" customHeight="1" x14ac:dyDescent="0.3">
      <c r="B11" s="95"/>
      <c r="C11" s="96"/>
      <c r="D11" s="96"/>
      <c r="E11" s="96"/>
      <c r="F11" s="96"/>
      <c r="G11" s="96"/>
      <c r="H11" s="96"/>
      <c r="I11" s="96"/>
      <c r="J11" s="96"/>
      <c r="K11" s="96"/>
      <c r="L11" s="96"/>
      <c r="M11" s="96"/>
      <c r="N11" s="96"/>
      <c r="O11" s="96"/>
      <c r="P11" s="96"/>
      <c r="Q11" s="97"/>
      <c r="R11" s="26"/>
      <c r="S11" s="26"/>
    </row>
    <row r="12" spans="2:19" ht="14.4" customHeight="1" x14ac:dyDescent="0.3">
      <c r="B12" s="95"/>
      <c r="C12" s="96"/>
      <c r="D12" s="96"/>
      <c r="E12" s="96"/>
      <c r="F12" s="96"/>
      <c r="G12" s="96"/>
      <c r="H12" s="96"/>
      <c r="I12" s="96"/>
      <c r="J12" s="96"/>
      <c r="K12" s="96"/>
      <c r="L12" s="96"/>
      <c r="M12" s="96"/>
      <c r="N12" s="96"/>
      <c r="O12" s="96"/>
      <c r="P12" s="96"/>
      <c r="Q12" s="97"/>
      <c r="R12" s="26"/>
      <c r="S12" s="26"/>
    </row>
    <row r="13" spans="2:19" x14ac:dyDescent="0.3">
      <c r="B13" s="98"/>
      <c r="C13" s="99"/>
      <c r="D13" s="99"/>
      <c r="E13" s="99"/>
      <c r="F13" s="99"/>
      <c r="G13" s="99"/>
      <c r="H13" s="99"/>
      <c r="I13" s="99"/>
      <c r="J13" s="99"/>
      <c r="K13" s="99"/>
      <c r="L13" s="99"/>
      <c r="M13" s="99"/>
      <c r="N13" s="99"/>
      <c r="O13" s="99"/>
      <c r="P13" s="99"/>
      <c r="Q13" s="100"/>
      <c r="R13" s="26"/>
      <c r="S13" s="26"/>
    </row>
    <row r="14" spans="2:19" x14ac:dyDescent="0.3">
      <c r="B14" s="26"/>
      <c r="C14" s="26"/>
      <c r="D14" s="26"/>
      <c r="E14" s="26"/>
      <c r="F14" s="26"/>
      <c r="G14" s="26"/>
      <c r="H14" s="26"/>
      <c r="I14" s="26"/>
      <c r="J14" s="26"/>
      <c r="K14" s="26"/>
      <c r="L14" s="26"/>
      <c r="M14" s="26"/>
      <c r="N14" s="26"/>
      <c r="O14" s="26"/>
      <c r="P14" s="26"/>
      <c r="Q14" s="26"/>
      <c r="R14" s="26"/>
      <c r="S14" s="26"/>
    </row>
    <row r="15" spans="2:19" x14ac:dyDescent="0.3">
      <c r="B15" s="26"/>
      <c r="C15" s="26"/>
      <c r="D15" s="26"/>
      <c r="E15" s="26"/>
      <c r="F15" s="26"/>
      <c r="G15" s="26"/>
      <c r="H15" s="26"/>
      <c r="I15" s="26"/>
      <c r="J15" s="26"/>
      <c r="K15" s="26"/>
      <c r="L15" s="26"/>
      <c r="M15" s="26"/>
      <c r="N15" s="26"/>
      <c r="O15" s="26"/>
      <c r="P15" s="26"/>
      <c r="Q15" s="26"/>
      <c r="R15" s="26"/>
      <c r="S15" s="26"/>
    </row>
    <row r="16" spans="2:19" x14ac:dyDescent="0.3">
      <c r="B16" s="26"/>
      <c r="C16" s="26"/>
      <c r="D16" s="26"/>
      <c r="E16" s="26"/>
      <c r="F16" s="26"/>
      <c r="G16" s="26"/>
      <c r="H16" s="26"/>
      <c r="I16" s="26"/>
      <c r="J16" s="26"/>
      <c r="K16" s="26"/>
      <c r="L16" s="26"/>
      <c r="M16" s="26"/>
      <c r="N16" s="26"/>
      <c r="O16" s="26"/>
      <c r="P16" s="26"/>
      <c r="Q16" s="26"/>
      <c r="R16" s="26"/>
      <c r="S16" s="26"/>
    </row>
    <row r="17" spans="2:19" x14ac:dyDescent="0.3">
      <c r="B17" s="26"/>
      <c r="C17" s="26"/>
      <c r="D17" s="26"/>
      <c r="E17" s="26"/>
      <c r="F17" s="26"/>
      <c r="G17" s="26"/>
      <c r="H17" s="26"/>
      <c r="I17" s="26"/>
      <c r="J17" s="26"/>
      <c r="K17" s="26"/>
      <c r="L17" s="26"/>
      <c r="M17" s="26"/>
      <c r="N17" s="26"/>
      <c r="O17" s="26"/>
      <c r="P17" s="26"/>
      <c r="Q17" s="26"/>
      <c r="R17" s="26"/>
      <c r="S17" s="26"/>
    </row>
    <row r="18" spans="2:19" x14ac:dyDescent="0.3">
      <c r="B18" s="26"/>
      <c r="C18" s="26"/>
      <c r="D18" s="26"/>
      <c r="E18" s="26"/>
      <c r="F18" s="26"/>
      <c r="G18" s="26"/>
      <c r="H18" s="26"/>
      <c r="I18" s="26"/>
      <c r="J18" s="26"/>
      <c r="K18" s="26"/>
      <c r="L18" s="26"/>
      <c r="M18" s="26"/>
      <c r="N18" s="26"/>
      <c r="O18" s="26"/>
      <c r="P18" s="26"/>
      <c r="Q18" s="26"/>
      <c r="R18" s="26"/>
      <c r="S18" s="26"/>
    </row>
    <row r="19" spans="2:19" x14ac:dyDescent="0.3">
      <c r="B19" s="26"/>
      <c r="C19" s="26"/>
      <c r="D19" s="26"/>
      <c r="E19" s="26"/>
      <c r="F19" s="26"/>
      <c r="G19" s="26"/>
      <c r="H19" s="26"/>
      <c r="I19" s="26"/>
      <c r="J19" s="26"/>
      <c r="K19" s="26"/>
      <c r="L19" s="26"/>
      <c r="M19" s="26"/>
      <c r="N19" s="26"/>
      <c r="O19" s="26"/>
      <c r="P19" s="26"/>
      <c r="Q19" s="26"/>
      <c r="R19" s="26"/>
      <c r="S19" s="26"/>
    </row>
    <row r="20" spans="2:19" x14ac:dyDescent="0.3">
      <c r="B20" s="26"/>
      <c r="C20" s="26"/>
      <c r="D20" s="26"/>
      <c r="E20" s="26"/>
      <c r="F20" s="26"/>
      <c r="G20" s="26"/>
      <c r="H20" s="26"/>
      <c r="I20" s="26"/>
      <c r="J20" s="26"/>
      <c r="K20" s="26"/>
      <c r="L20" s="26"/>
      <c r="M20" s="26"/>
      <c r="N20" s="26"/>
      <c r="O20" s="26"/>
      <c r="P20" s="26"/>
      <c r="Q20" s="26"/>
      <c r="R20" s="26"/>
      <c r="S20" s="26"/>
    </row>
    <row r="21" spans="2:19" x14ac:dyDescent="0.3">
      <c r="B21" s="26"/>
      <c r="C21" s="26"/>
      <c r="D21" s="26"/>
      <c r="E21" s="26"/>
      <c r="F21" s="26"/>
      <c r="G21" s="26"/>
      <c r="H21" s="26"/>
      <c r="I21" s="26"/>
      <c r="J21" s="26"/>
      <c r="K21" s="26"/>
      <c r="L21" s="26"/>
      <c r="M21" s="26"/>
      <c r="N21" s="26"/>
      <c r="O21" s="26"/>
      <c r="P21" s="26"/>
      <c r="Q21" s="26"/>
      <c r="R21" s="26"/>
      <c r="S21" s="26"/>
    </row>
    <row r="22" spans="2:19" ht="21" customHeight="1" x14ac:dyDescent="0.3">
      <c r="B22" s="104"/>
      <c r="C22" s="104"/>
      <c r="D22" s="104"/>
      <c r="E22" s="104"/>
      <c r="F22" s="104"/>
      <c r="G22" s="104"/>
      <c r="H22" s="104"/>
      <c r="I22" s="104"/>
      <c r="J22" s="104"/>
      <c r="K22" s="104"/>
      <c r="L22" s="104"/>
      <c r="M22" s="104"/>
      <c r="N22" s="104"/>
      <c r="O22" s="104"/>
      <c r="P22" s="104"/>
      <c r="Q22" s="26"/>
      <c r="R22" s="26"/>
      <c r="S22" s="26"/>
    </row>
  </sheetData>
  <mergeCells count="3">
    <mergeCell ref="B5:Q13"/>
    <mergeCell ref="B3:Q3"/>
    <mergeCell ref="B22:P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2274-CCFC-453D-BC93-98E6DA292F39}">
  <dimension ref="B1:M52"/>
  <sheetViews>
    <sheetView showGridLines="0" zoomScaleNormal="100" workbookViewId="0"/>
  </sheetViews>
  <sheetFormatPr defaultRowHeight="14.4" x14ac:dyDescent="0.3"/>
  <cols>
    <col min="1" max="1" width="2.44140625" customWidth="1"/>
    <col min="2" max="2" width="11.44140625" style="28" customWidth="1"/>
    <col min="3" max="3" width="43.5546875" customWidth="1"/>
    <col min="4" max="4" width="9.33203125" customWidth="1"/>
    <col min="5" max="5" width="11.6640625" customWidth="1"/>
    <col min="6" max="6" width="8.5546875" customWidth="1"/>
    <col min="7" max="7" width="22" bestFit="1" customWidth="1"/>
    <col min="8" max="8" width="17.109375" customWidth="1"/>
    <col min="12" max="12" width="10.21875" customWidth="1"/>
  </cols>
  <sheetData>
    <row r="1" spans="2:9" ht="16.2" customHeight="1" x14ac:dyDescent="0.3">
      <c r="B1" s="76" t="s">
        <v>69</v>
      </c>
      <c r="C1" s="77" t="s">
        <v>68</v>
      </c>
      <c r="E1" s="138" t="s">
        <v>16</v>
      </c>
      <c r="F1" s="138">
        <v>1031.0999999999999</v>
      </c>
    </row>
    <row r="2" spans="2:9" x14ac:dyDescent="0.3">
      <c r="E2" s="58"/>
    </row>
    <row r="3" spans="2:9" x14ac:dyDescent="0.3">
      <c r="C3" s="72" t="s">
        <v>53</v>
      </c>
      <c r="D3" s="140" t="s">
        <v>58</v>
      </c>
      <c r="E3" s="140" t="s">
        <v>54</v>
      </c>
      <c r="F3" s="143" t="s">
        <v>6</v>
      </c>
      <c r="G3" s="143" t="s">
        <v>55</v>
      </c>
      <c r="H3" s="148" t="s">
        <v>94</v>
      </c>
      <c r="I3" s="73" t="s">
        <v>95</v>
      </c>
    </row>
    <row r="4" spans="2:9" x14ac:dyDescent="0.3">
      <c r="C4" s="139" t="s">
        <v>49</v>
      </c>
      <c r="D4" s="62" t="s">
        <v>59</v>
      </c>
      <c r="E4" s="141">
        <v>250201</v>
      </c>
      <c r="F4" s="144">
        <v>1000.2</v>
      </c>
      <c r="G4" s="146">
        <f>F4*E4</f>
        <v>250251040.20000002</v>
      </c>
      <c r="H4" s="147">
        <f t="shared" ref="H4:H14" si="0">(G4*I4)</f>
        <v>7731210.8999999659</v>
      </c>
      <c r="I4" s="85">
        <f>(F1-F4)/F4</f>
        <v>3.0893821235752711E-2</v>
      </c>
    </row>
    <row r="5" spans="2:9" x14ac:dyDescent="0.3">
      <c r="C5" s="52" t="s">
        <v>50</v>
      </c>
      <c r="D5" s="56" t="s">
        <v>96</v>
      </c>
      <c r="E5" s="142">
        <v>200049</v>
      </c>
      <c r="F5" s="145">
        <v>1000.2</v>
      </c>
      <c r="G5" s="147">
        <f t="shared" ref="G5:G17" si="1">F5*E5</f>
        <v>200089009.80000001</v>
      </c>
      <c r="H5" s="147">
        <f t="shared" si="0"/>
        <v>6181514.0999999726</v>
      </c>
      <c r="I5" s="85">
        <f>I4</f>
        <v>3.0893821235752711E-2</v>
      </c>
    </row>
    <row r="6" spans="2:9" x14ac:dyDescent="0.3">
      <c r="C6" s="52" t="s">
        <v>51</v>
      </c>
      <c r="D6" s="56" t="s">
        <v>59</v>
      </c>
      <c r="E6" s="142">
        <v>200006</v>
      </c>
      <c r="F6" s="145">
        <v>1000.2</v>
      </c>
      <c r="G6" s="147">
        <f t="shared" si="1"/>
        <v>200046001.20000002</v>
      </c>
      <c r="H6" s="147">
        <f t="shared" si="0"/>
        <v>6180185.3999999724</v>
      </c>
      <c r="I6" s="85">
        <f>I5</f>
        <v>3.0893821235752711E-2</v>
      </c>
    </row>
    <row r="7" spans="2:9" x14ac:dyDescent="0.3">
      <c r="C7" s="52" t="s">
        <v>52</v>
      </c>
      <c r="D7" s="56" t="s">
        <v>96</v>
      </c>
      <c r="E7" s="142">
        <v>599941</v>
      </c>
      <c r="F7" s="145">
        <v>1000.2</v>
      </c>
      <c r="G7" s="147">
        <f t="shared" si="1"/>
        <v>600060988.20000005</v>
      </c>
      <c r="H7" s="147">
        <f t="shared" si="0"/>
        <v>18538176.899999917</v>
      </c>
      <c r="I7" s="85">
        <f t="shared" ref="I7:I17" si="2">I6</f>
        <v>3.0893821235752711E-2</v>
      </c>
    </row>
    <row r="8" spans="2:9" x14ac:dyDescent="0.3">
      <c r="C8" s="52" t="s">
        <v>56</v>
      </c>
      <c r="D8" s="56" t="s">
        <v>70</v>
      </c>
      <c r="E8" s="142">
        <v>25605</v>
      </c>
      <c r="F8" s="145">
        <v>1000.2</v>
      </c>
      <c r="G8" s="147">
        <f t="shared" si="1"/>
        <v>25610121</v>
      </c>
      <c r="H8" s="147">
        <f t="shared" si="0"/>
        <v>791194.49999999651</v>
      </c>
      <c r="I8" s="85">
        <f t="shared" si="2"/>
        <v>3.0893821235752711E-2</v>
      </c>
    </row>
    <row r="9" spans="2:9" x14ac:dyDescent="0.3">
      <c r="C9" s="52" t="s">
        <v>57</v>
      </c>
      <c r="D9" s="56" t="s">
        <v>70</v>
      </c>
      <c r="E9" s="142">
        <v>51630</v>
      </c>
      <c r="F9" s="145">
        <v>1000.2</v>
      </c>
      <c r="G9" s="147">
        <f t="shared" si="1"/>
        <v>51640326</v>
      </c>
      <c r="H9" s="147">
        <f t="shared" si="0"/>
        <v>1595366.9999999928</v>
      </c>
      <c r="I9" s="85">
        <f t="shared" si="2"/>
        <v>3.0893821235752711E-2</v>
      </c>
    </row>
    <row r="10" spans="2:9" x14ac:dyDescent="0.3">
      <c r="C10" s="52" t="s">
        <v>60</v>
      </c>
      <c r="D10" s="56" t="s">
        <v>59</v>
      </c>
      <c r="E10" s="142">
        <v>400003</v>
      </c>
      <c r="F10" s="145">
        <v>1000.2</v>
      </c>
      <c r="G10" s="147">
        <f t="shared" si="1"/>
        <v>400083000.60000002</v>
      </c>
      <c r="H10" s="147">
        <f t="shared" si="0"/>
        <v>12360092.699999945</v>
      </c>
      <c r="I10" s="85">
        <f t="shared" si="2"/>
        <v>3.0893821235752711E-2</v>
      </c>
    </row>
    <row r="11" spans="2:9" x14ac:dyDescent="0.3">
      <c r="C11" s="52" t="s">
        <v>61</v>
      </c>
      <c r="D11" s="56" t="s">
        <v>59</v>
      </c>
      <c r="E11" s="142">
        <v>900053</v>
      </c>
      <c r="F11" s="145">
        <v>1000.2</v>
      </c>
      <c r="G11" s="147">
        <f t="shared" si="1"/>
        <v>900233010.60000002</v>
      </c>
      <c r="H11" s="147">
        <f t="shared" si="0"/>
        <v>27811637.699999876</v>
      </c>
      <c r="I11" s="85">
        <f t="shared" si="2"/>
        <v>3.0893821235752711E-2</v>
      </c>
    </row>
    <row r="12" spans="2:9" x14ac:dyDescent="0.3">
      <c r="C12" s="52" t="s">
        <v>62</v>
      </c>
      <c r="D12" s="56" t="s">
        <v>59</v>
      </c>
      <c r="E12" s="142">
        <v>200212</v>
      </c>
      <c r="F12" s="145">
        <v>1000.2</v>
      </c>
      <c r="G12" s="147">
        <f t="shared" si="1"/>
        <v>200252042.40000001</v>
      </c>
      <c r="H12" s="147">
        <f t="shared" si="0"/>
        <v>6186550.7999999728</v>
      </c>
      <c r="I12" s="85">
        <f t="shared" si="2"/>
        <v>3.0893821235752711E-2</v>
      </c>
    </row>
    <row r="13" spans="2:9" x14ac:dyDescent="0.3">
      <c r="C13" s="52" t="s">
        <v>63</v>
      </c>
      <c r="D13" s="56" t="s">
        <v>59</v>
      </c>
      <c r="E13" s="142">
        <v>300004</v>
      </c>
      <c r="F13" s="145">
        <v>1000.2</v>
      </c>
      <c r="G13" s="147">
        <f t="shared" si="1"/>
        <v>300064000.80000001</v>
      </c>
      <c r="H13" s="147">
        <f t="shared" si="0"/>
        <v>9270123.5999999586</v>
      </c>
      <c r="I13" s="85">
        <f t="shared" si="2"/>
        <v>3.0893821235752711E-2</v>
      </c>
    </row>
    <row r="14" spans="2:9" x14ac:dyDescent="0.3">
      <c r="C14" s="52" t="s">
        <v>64</v>
      </c>
      <c r="D14" s="56" t="s">
        <v>59</v>
      </c>
      <c r="E14" s="142">
        <v>200045</v>
      </c>
      <c r="F14" s="145">
        <v>1000.2</v>
      </c>
      <c r="G14" s="147">
        <f t="shared" si="1"/>
        <v>200085009</v>
      </c>
      <c r="H14" s="147">
        <f t="shared" si="0"/>
        <v>6181390.4999999721</v>
      </c>
      <c r="I14" s="85">
        <f t="shared" si="2"/>
        <v>3.0893821235752711E-2</v>
      </c>
    </row>
    <row r="15" spans="2:9" x14ac:dyDescent="0.3">
      <c r="C15" s="52" t="s">
        <v>65</v>
      </c>
      <c r="D15" s="56" t="s">
        <v>70</v>
      </c>
      <c r="E15" s="142">
        <v>1052054</v>
      </c>
      <c r="F15" s="145">
        <v>1000.2</v>
      </c>
      <c r="G15" s="147">
        <f t="shared" si="1"/>
        <v>1052264410.8000001</v>
      </c>
      <c r="H15" s="147">
        <f>(G15*I15)</f>
        <v>32508468.599999856</v>
      </c>
      <c r="I15" s="85">
        <f t="shared" si="2"/>
        <v>3.0893821235752711E-2</v>
      </c>
    </row>
    <row r="16" spans="2:9" x14ac:dyDescent="0.3">
      <c r="C16" s="52" t="s">
        <v>66</v>
      </c>
      <c r="D16" s="56" t="s">
        <v>59</v>
      </c>
      <c r="E16" s="142">
        <v>100145</v>
      </c>
      <c r="F16" s="145">
        <v>1000.2</v>
      </c>
      <c r="G16" s="147">
        <f t="shared" si="1"/>
        <v>100165029</v>
      </c>
      <c r="H16" s="147">
        <f t="shared" ref="H16:H17" si="3">(G16*I16)</f>
        <v>3094480.499999986</v>
      </c>
      <c r="I16" s="85">
        <f t="shared" si="2"/>
        <v>3.0893821235752711E-2</v>
      </c>
    </row>
    <row r="17" spans="2:13" x14ac:dyDescent="0.3">
      <c r="C17" s="52" t="s">
        <v>67</v>
      </c>
      <c r="D17" s="56" t="s">
        <v>59</v>
      </c>
      <c r="E17" s="142">
        <v>900040</v>
      </c>
      <c r="F17" s="145">
        <v>1000.2</v>
      </c>
      <c r="G17" s="147">
        <f t="shared" si="1"/>
        <v>900220008</v>
      </c>
      <c r="H17" s="147">
        <f t="shared" si="3"/>
        <v>27811235.999999877</v>
      </c>
      <c r="I17" s="85">
        <f t="shared" si="2"/>
        <v>3.0893821235752711E-2</v>
      </c>
    </row>
    <row r="18" spans="2:13" ht="3" customHeight="1" x14ac:dyDescent="0.3">
      <c r="C18" s="53"/>
      <c r="D18" s="46"/>
      <c r="E18" s="33"/>
      <c r="F18" s="53"/>
      <c r="G18" s="53"/>
      <c r="H18" s="53"/>
      <c r="I18" s="30"/>
    </row>
    <row r="19" spans="2:13" x14ac:dyDescent="0.3">
      <c r="C19" s="86" t="s">
        <v>71</v>
      </c>
      <c r="D19" s="87"/>
      <c r="E19" s="88">
        <f>SUM(E4:E17)</f>
        <v>5379988</v>
      </c>
      <c r="F19" s="89"/>
      <c r="G19" s="90">
        <f>SUM(G4:G17)</f>
        <v>5381063997.6000004</v>
      </c>
      <c r="H19" s="91">
        <f>SUM(H4:H17)</f>
        <v>166241629.19999927</v>
      </c>
      <c r="I19" s="59"/>
      <c r="J19" s="84"/>
    </row>
    <row r="20" spans="2:13" x14ac:dyDescent="0.3">
      <c r="G20" s="105" t="s">
        <v>76</v>
      </c>
      <c r="H20" s="105"/>
    </row>
    <row r="22" spans="2:13" ht="15.6" x14ac:dyDescent="0.3">
      <c r="C22" s="77" t="s">
        <v>93</v>
      </c>
    </row>
    <row r="23" spans="2:13" x14ac:dyDescent="0.3">
      <c r="B23" s="28" t="s">
        <v>72</v>
      </c>
      <c r="C23" s="44" t="s">
        <v>73</v>
      </c>
      <c r="K23" s="28" t="s">
        <v>72</v>
      </c>
      <c r="L23" s="44" t="s">
        <v>75</v>
      </c>
    </row>
    <row r="24" spans="2:13" x14ac:dyDescent="0.3">
      <c r="C24" s="74" t="s">
        <v>78</v>
      </c>
    </row>
    <row r="25" spans="2:13" x14ac:dyDescent="0.3">
      <c r="C25" s="74" t="s">
        <v>77</v>
      </c>
      <c r="L25" s="81" t="s">
        <v>89</v>
      </c>
      <c r="M25" s="78">
        <v>28.1</v>
      </c>
    </row>
    <row r="26" spans="2:13" x14ac:dyDescent="0.3">
      <c r="C26" s="74" t="s">
        <v>79</v>
      </c>
      <c r="L26" s="82" t="s">
        <v>90</v>
      </c>
      <c r="M26" s="79">
        <v>21.45</v>
      </c>
    </row>
    <row r="27" spans="2:13" x14ac:dyDescent="0.3">
      <c r="C27" s="74" t="s">
        <v>80</v>
      </c>
      <c r="L27" s="82" t="s">
        <v>91</v>
      </c>
      <c r="M27" s="79">
        <v>29.88</v>
      </c>
    </row>
    <row r="28" spans="2:13" x14ac:dyDescent="0.3">
      <c r="C28" s="74" t="s">
        <v>81</v>
      </c>
      <c r="L28" s="83" t="s">
        <v>92</v>
      </c>
      <c r="M28" s="80">
        <v>20.57</v>
      </c>
    </row>
    <row r="29" spans="2:13" x14ac:dyDescent="0.3">
      <c r="C29" s="74"/>
    </row>
    <row r="30" spans="2:13" x14ac:dyDescent="0.3">
      <c r="B30" s="28" t="s">
        <v>72</v>
      </c>
      <c r="C30" s="44" t="s">
        <v>74</v>
      </c>
    </row>
    <row r="31" spans="2:13" ht="14.4" customHeight="1" x14ac:dyDescent="0.3">
      <c r="C31" s="74" t="s">
        <v>82</v>
      </c>
      <c r="F31" s="74"/>
    </row>
    <row r="32" spans="2:13" ht="14.4" customHeight="1" x14ac:dyDescent="0.3">
      <c r="C32" s="74" t="s">
        <v>83</v>
      </c>
      <c r="F32" s="74"/>
    </row>
    <row r="33" spans="3:8" ht="14.4" customHeight="1" x14ac:dyDescent="0.3">
      <c r="C33" s="75" t="s">
        <v>84</v>
      </c>
      <c r="D33" s="75"/>
      <c r="E33" s="75"/>
      <c r="F33" s="75"/>
      <c r="G33" s="75"/>
      <c r="H33" s="75"/>
    </row>
    <row r="34" spans="3:8" ht="14.4" customHeight="1" x14ac:dyDescent="0.3">
      <c r="C34" s="74" t="s">
        <v>85</v>
      </c>
      <c r="D34" s="75"/>
      <c r="E34" s="75"/>
      <c r="F34" s="75"/>
      <c r="G34" s="75"/>
      <c r="H34" s="75"/>
    </row>
    <row r="35" spans="3:8" ht="14.4" customHeight="1" x14ac:dyDescent="0.3">
      <c r="C35" s="74" t="s">
        <v>86</v>
      </c>
      <c r="D35" s="75"/>
      <c r="E35" s="75"/>
      <c r="F35" s="75"/>
      <c r="G35" s="75"/>
      <c r="H35" s="75"/>
    </row>
    <row r="36" spans="3:8" ht="14.4" customHeight="1" x14ac:dyDescent="0.3">
      <c r="C36" s="74" t="s">
        <v>87</v>
      </c>
      <c r="D36" s="75"/>
      <c r="E36" s="75"/>
      <c r="F36" s="75"/>
      <c r="G36" s="75"/>
      <c r="H36" s="75"/>
    </row>
    <row r="37" spans="3:8" ht="14.4" customHeight="1" x14ac:dyDescent="0.3">
      <c r="C37" s="74" t="s">
        <v>88</v>
      </c>
      <c r="D37" s="75"/>
      <c r="E37" s="75"/>
      <c r="F37" s="75"/>
      <c r="G37" s="75"/>
      <c r="H37" s="75"/>
    </row>
    <row r="38" spans="3:8" ht="12.6" customHeight="1" x14ac:dyDescent="0.3">
      <c r="C38" s="74"/>
      <c r="D38" s="75"/>
      <c r="E38" s="75"/>
      <c r="F38" s="75"/>
      <c r="G38" s="75"/>
      <c r="H38" s="75"/>
    </row>
    <row r="39" spans="3:8" x14ac:dyDescent="0.3">
      <c r="F39" s="74"/>
    </row>
    <row r="40" spans="3:8" x14ac:dyDescent="0.3">
      <c r="F40" s="74"/>
    </row>
    <row r="41" spans="3:8" x14ac:dyDescent="0.3">
      <c r="F41" s="74"/>
    </row>
    <row r="50" spans="6:6" x14ac:dyDescent="0.3">
      <c r="F50" s="74"/>
    </row>
    <row r="51" spans="6:6" x14ac:dyDescent="0.3">
      <c r="F51" s="74"/>
    </row>
    <row r="52" spans="6:6" x14ac:dyDescent="0.3">
      <c r="F52" s="74"/>
    </row>
  </sheetData>
  <mergeCells count="1">
    <mergeCell ref="G20:H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50BD-2CD5-4E2A-8021-3068171545F0}">
  <dimension ref="B1:S30"/>
  <sheetViews>
    <sheetView showGridLines="0" zoomScaleNormal="100" workbookViewId="0"/>
  </sheetViews>
  <sheetFormatPr defaultRowHeight="14.4" x14ac:dyDescent="0.3"/>
  <cols>
    <col min="1" max="1" width="3.109375" customWidth="1"/>
    <col min="2" max="2" width="33.5546875" customWidth="1"/>
    <col min="3" max="3" width="9.33203125" customWidth="1"/>
    <col min="4" max="4" width="11.44140625" customWidth="1"/>
    <col min="5" max="5" width="12.5546875" customWidth="1"/>
    <col min="6" max="6" width="9.109375" customWidth="1"/>
    <col min="7" max="7" width="9.33203125" customWidth="1"/>
    <col min="8" max="8" width="8.6640625" customWidth="1"/>
    <col min="9" max="10" width="7.88671875" customWidth="1"/>
    <col min="11" max="11" width="9.21875" customWidth="1"/>
    <col min="12" max="12" width="10" customWidth="1"/>
    <col min="13" max="13" width="9.33203125" customWidth="1"/>
    <col min="14" max="14" width="11" customWidth="1"/>
    <col min="15" max="15" width="11.21875" customWidth="1"/>
    <col min="16" max="16" width="12.21875" bestFit="1" customWidth="1"/>
    <col min="17" max="17" width="12" customWidth="1"/>
  </cols>
  <sheetData>
    <row r="1" spans="2:19" s="20" customFormat="1" ht="15.6" x14ac:dyDescent="0.3">
      <c r="B1" s="111" t="s">
        <v>15</v>
      </c>
      <c r="C1" s="111"/>
      <c r="D1" s="111"/>
      <c r="E1" s="111"/>
      <c r="F1" s="21"/>
      <c r="G1" s="22" t="s">
        <v>19</v>
      </c>
      <c r="H1" s="22"/>
      <c r="I1" s="22"/>
      <c r="J1" s="23"/>
      <c r="K1" s="23" t="s">
        <v>20</v>
      </c>
      <c r="L1" s="24"/>
      <c r="M1" s="24"/>
      <c r="N1" s="24"/>
      <c r="R1" s="25"/>
      <c r="S1" s="25"/>
    </row>
    <row r="3" spans="2:19" x14ac:dyDescent="0.3">
      <c r="L3" s="116" t="s">
        <v>18</v>
      </c>
      <c r="M3" s="116"/>
      <c r="N3" s="116"/>
      <c r="O3" s="116"/>
      <c r="P3" s="116"/>
    </row>
    <row r="4" spans="2:19" x14ac:dyDescent="0.3">
      <c r="B4" s="3" t="s">
        <v>13</v>
      </c>
      <c r="C4" s="156" t="s">
        <v>103</v>
      </c>
      <c r="D4" s="156"/>
      <c r="E4" s="156"/>
      <c r="O4" s="46" t="s">
        <v>47</v>
      </c>
      <c r="P4" s="46" t="s">
        <v>10</v>
      </c>
    </row>
    <row r="5" spans="2:19" x14ac:dyDescent="0.3">
      <c r="B5" s="3" t="s">
        <v>14</v>
      </c>
      <c r="C5" s="157" t="s">
        <v>104</v>
      </c>
      <c r="D5" s="157"/>
      <c r="E5" s="157"/>
      <c r="L5" s="115" t="s">
        <v>36</v>
      </c>
      <c r="M5" s="115"/>
      <c r="N5" s="115"/>
      <c r="O5" s="42">
        <f>K15</f>
        <v>648.57692307692309</v>
      </c>
      <c r="P5" s="42"/>
    </row>
    <row r="6" spans="2:19" x14ac:dyDescent="0.3">
      <c r="B6" s="3" t="s">
        <v>0</v>
      </c>
      <c r="C6" s="157" t="s">
        <v>105</v>
      </c>
      <c r="D6" s="157"/>
      <c r="E6" s="157"/>
      <c r="L6" s="115" t="s">
        <v>8</v>
      </c>
      <c r="M6" s="115"/>
      <c r="N6" s="115"/>
      <c r="O6" s="63"/>
      <c r="P6" s="42">
        <f>I15</f>
        <v>74.98</v>
      </c>
    </row>
    <row r="7" spans="2:19" x14ac:dyDescent="0.3">
      <c r="B7" s="3" t="s">
        <v>1</v>
      </c>
      <c r="C7" s="155" t="s">
        <v>35</v>
      </c>
      <c r="D7" s="155"/>
      <c r="E7" s="155"/>
      <c r="L7" s="115" t="s">
        <v>101</v>
      </c>
      <c r="M7" s="115"/>
      <c r="N7" s="115"/>
      <c r="O7" s="42">
        <f>M23</f>
        <v>2.610024012699955</v>
      </c>
      <c r="P7" s="42"/>
    </row>
    <row r="8" spans="2:19" x14ac:dyDescent="0.3">
      <c r="B8" s="3" t="s">
        <v>11</v>
      </c>
      <c r="C8" s="155" t="s">
        <v>106</v>
      </c>
      <c r="D8" s="155"/>
      <c r="E8" s="155"/>
      <c r="L8" s="115" t="s">
        <v>102</v>
      </c>
      <c r="M8" s="115"/>
      <c r="N8" s="115"/>
      <c r="O8" s="42"/>
      <c r="P8" s="42">
        <f>N23</f>
        <v>18.200153027278777</v>
      </c>
    </row>
    <row r="9" spans="2:19" ht="14.4" customHeight="1" thickBot="1" x14ac:dyDescent="0.35">
      <c r="B9" s="3" t="s">
        <v>12</v>
      </c>
      <c r="C9" s="155" t="s">
        <v>107</v>
      </c>
      <c r="D9" s="155"/>
      <c r="E9" s="155"/>
      <c r="L9" s="106" t="s">
        <v>30</v>
      </c>
      <c r="M9" s="106"/>
      <c r="N9" s="107"/>
      <c r="O9" s="41">
        <f>O5*O7</f>
        <v>1692.8013433138208</v>
      </c>
      <c r="P9" s="41">
        <f>P6*P8</f>
        <v>1364.6474739853627</v>
      </c>
    </row>
    <row r="10" spans="2:19" ht="14.4" customHeight="1" thickTop="1" x14ac:dyDescent="0.3">
      <c r="B10" s="3"/>
      <c r="D10" s="2"/>
    </row>
    <row r="11" spans="2:19" x14ac:dyDescent="0.3">
      <c r="B11" s="3"/>
      <c r="D11" s="2"/>
    </row>
    <row r="12" spans="2:19" x14ac:dyDescent="0.3">
      <c r="B12" s="112" t="s">
        <v>26</v>
      </c>
      <c r="C12" s="113"/>
      <c r="D12" s="113"/>
      <c r="E12" s="113"/>
      <c r="F12" s="113"/>
      <c r="G12" s="114"/>
      <c r="H12" s="149" t="s">
        <v>27</v>
      </c>
      <c r="I12" s="117"/>
      <c r="J12" s="117"/>
      <c r="K12" s="117"/>
      <c r="L12" s="117"/>
      <c r="M12" s="149" t="s">
        <v>17</v>
      </c>
      <c r="N12" s="117"/>
    </row>
    <row r="13" spans="2:19" x14ac:dyDescent="0.3">
      <c r="B13" s="35" t="s">
        <v>5</v>
      </c>
      <c r="C13" s="36" t="s">
        <v>4</v>
      </c>
      <c r="D13" s="36" t="s">
        <v>16</v>
      </c>
      <c r="E13" s="36" t="s">
        <v>48</v>
      </c>
      <c r="F13" s="36" t="s">
        <v>28</v>
      </c>
      <c r="G13" s="37" t="s">
        <v>1</v>
      </c>
      <c r="H13" s="54" t="s">
        <v>10</v>
      </c>
      <c r="I13" s="55" t="s">
        <v>8</v>
      </c>
      <c r="J13" s="55" t="str">
        <f>Databank!N5</f>
        <v>ROA</v>
      </c>
      <c r="K13" s="55" t="str">
        <f>Databank!O5</f>
        <v>BV</v>
      </c>
      <c r="L13" s="55" t="s">
        <v>37</v>
      </c>
      <c r="M13" s="150" t="str">
        <f>Databank!P5</f>
        <v>P/BV</v>
      </c>
      <c r="N13" s="38" t="s">
        <v>10</v>
      </c>
    </row>
    <row r="14" spans="2:19" ht="2.4" customHeight="1" x14ac:dyDescent="0.3">
      <c r="B14" s="66"/>
      <c r="C14" s="66"/>
      <c r="D14" s="71"/>
      <c r="E14" s="57"/>
      <c r="F14" s="57"/>
      <c r="G14" s="70"/>
      <c r="H14" s="69"/>
      <c r="I14" s="68"/>
      <c r="J14" s="68"/>
      <c r="K14" s="68"/>
      <c r="L14" s="68"/>
      <c r="M14" s="45"/>
      <c r="N14" s="58"/>
    </row>
    <row r="15" spans="2:19" x14ac:dyDescent="0.3">
      <c r="B15" s="59" t="str">
        <f>Databank!C8</f>
        <v xml:space="preserve">PNB Housing Finance Company </v>
      </c>
      <c r="C15" s="45" t="str">
        <f>Databank!B8</f>
        <v>PNBHOUSING</v>
      </c>
      <c r="D15" s="60">
        <f>Databank!F8</f>
        <v>1031.0999999999999</v>
      </c>
      <c r="E15" s="61">
        <f>Databank!G8</f>
        <v>26602</v>
      </c>
      <c r="F15" s="45">
        <f>Databank!I8</f>
        <v>26</v>
      </c>
      <c r="G15" s="62" t="str">
        <f>Databank!E8</f>
        <v>INR</v>
      </c>
      <c r="H15" s="163">
        <f>Databank!K8</f>
        <v>13.85</v>
      </c>
      <c r="I15" s="164">
        <f>Databank!M8</f>
        <v>74.98</v>
      </c>
      <c r="J15" s="164">
        <f>Databank!N8</f>
        <v>2.52</v>
      </c>
      <c r="K15" s="164">
        <f>Databank!J8</f>
        <v>648.57692307692309</v>
      </c>
      <c r="L15" s="164">
        <f>Databank!L8</f>
        <v>10.7</v>
      </c>
      <c r="M15" s="168">
        <f>D15/K15</f>
        <v>1.5897882938978827</v>
      </c>
      <c r="N15" s="169">
        <f>D15/I15</f>
        <v>13.75166711122966</v>
      </c>
    </row>
    <row r="16" spans="2:19" ht="15" customHeight="1" x14ac:dyDescent="0.3">
      <c r="B16" s="59" t="str">
        <f>Databank!C9</f>
        <v>LIC Housing Finance</v>
      </c>
      <c r="C16" s="45" t="str">
        <f>Databank!B9</f>
        <v>LICHSGFIN</v>
      </c>
      <c r="D16" s="60">
        <f>Databank!F9</f>
        <v>574.75</v>
      </c>
      <c r="E16" s="61">
        <f>Databank!G9</f>
        <v>31719</v>
      </c>
      <c r="F16" s="45">
        <f>Databank!I9</f>
        <v>55</v>
      </c>
      <c r="G16" s="62" t="str">
        <f>Databank!E9</f>
        <v>INR</v>
      </c>
      <c r="H16" s="163">
        <f>Databank!K9</f>
        <v>6.14</v>
      </c>
      <c r="I16" s="164">
        <f>Databank!M9</f>
        <v>93.64</v>
      </c>
      <c r="J16" s="164">
        <f>Databank!N9</f>
        <v>1.67</v>
      </c>
      <c r="K16" s="164">
        <f>Databank!J9</f>
        <v>611.12727272727273</v>
      </c>
      <c r="L16" s="164">
        <f>Databank!L9</f>
        <v>15.13</v>
      </c>
      <c r="M16" s="168">
        <f t="shared" ref="M16:M20" si="0">D16/K16</f>
        <v>0.94047512793050103</v>
      </c>
      <c r="N16" s="169">
        <f t="shared" ref="N16:N20" si="1">D16/I16</f>
        <v>6.1378684322938915</v>
      </c>
    </row>
    <row r="17" spans="2:18" x14ac:dyDescent="0.3">
      <c r="B17" s="59" t="str">
        <f>Databank!C10</f>
        <v>Aavas Financiers</v>
      </c>
      <c r="C17" s="45" t="str">
        <f>Databank!B10</f>
        <v>AAVAS</v>
      </c>
      <c r="D17" s="60">
        <f>Databank!F10</f>
        <v>1717.6</v>
      </c>
      <c r="E17" s="61">
        <f>Databank!G10</f>
        <v>13931</v>
      </c>
      <c r="F17" s="45">
        <f>Databank!I10</f>
        <v>7.92</v>
      </c>
      <c r="G17" s="62" t="str">
        <f>Databank!E10</f>
        <v>INR</v>
      </c>
      <c r="H17" s="163">
        <f>Databank!K10</f>
        <v>27.73</v>
      </c>
      <c r="I17" s="164">
        <f>Databank!M10</f>
        <v>72.53</v>
      </c>
      <c r="J17" s="164">
        <f>Databank!N10</f>
        <v>3.27</v>
      </c>
      <c r="K17" s="164">
        <f>Databank!J10</f>
        <v>476.38888888888891</v>
      </c>
      <c r="L17" s="164">
        <f>Databank!L10</f>
        <v>13</v>
      </c>
      <c r="M17" s="168">
        <f t="shared" si="0"/>
        <v>3.6054577259475216</v>
      </c>
      <c r="N17" s="169">
        <f t="shared" si="1"/>
        <v>23.681235350889285</v>
      </c>
    </row>
    <row r="18" spans="2:18" x14ac:dyDescent="0.3">
      <c r="B18" s="59" t="str">
        <f>Databank!C11</f>
        <v>Aptus Value Housing Finance India Ltd.</v>
      </c>
      <c r="C18" s="45" t="str">
        <f>Databank!B11</f>
        <v>APTUS</v>
      </c>
      <c r="D18" s="60">
        <f>Databank!F11</f>
        <v>315</v>
      </c>
      <c r="E18" s="61">
        <f>Databank!G11</f>
        <v>15752</v>
      </c>
      <c r="F18" s="45">
        <f>Databank!I11</f>
        <v>50</v>
      </c>
      <c r="G18" s="62" t="str">
        <f>Databank!E11</f>
        <v>INR</v>
      </c>
      <c r="H18" s="163">
        <f>Databank!K11</f>
        <v>20.97</v>
      </c>
      <c r="I18" s="164">
        <f>Databank!M11</f>
        <v>15.03</v>
      </c>
      <c r="J18" s="164">
        <f>Databank!N11</f>
        <v>7.42</v>
      </c>
      <c r="K18" s="164">
        <f>Databank!J11</f>
        <v>86.34</v>
      </c>
      <c r="L18" s="164">
        <f>Databank!L11</f>
        <v>29.23</v>
      </c>
      <c r="M18" s="168">
        <f t="shared" si="0"/>
        <v>3.648366921473245</v>
      </c>
      <c r="N18" s="169">
        <f t="shared" si="1"/>
        <v>20.95808383233533</v>
      </c>
      <c r="Q18" t="s">
        <v>47</v>
      </c>
      <c r="R18" s="170">
        <f>O9</f>
        <v>1692.8013433138208</v>
      </c>
    </row>
    <row r="19" spans="2:18" x14ac:dyDescent="0.3">
      <c r="B19" s="59" t="str">
        <f>Databank!C12</f>
        <v>Bajaj Housing Finance Ltd</v>
      </c>
      <c r="C19" s="45" t="str">
        <f>Databank!B12</f>
        <v>BAJAJHFL</v>
      </c>
      <c r="D19" s="60">
        <f>Databank!F12</f>
        <v>117</v>
      </c>
      <c r="E19" s="61">
        <f>Databank!G12</f>
        <v>97697</v>
      </c>
      <c r="F19" s="45">
        <f>Databank!I12</f>
        <v>833</v>
      </c>
      <c r="G19" s="62" t="str">
        <f>Databank!E12</f>
        <v>INR</v>
      </c>
      <c r="H19" s="163">
        <f>Databank!K12</f>
        <v>45.2</v>
      </c>
      <c r="I19" s="164">
        <f>Databank!M12</f>
        <v>2.6</v>
      </c>
      <c r="J19" s="164">
        <f>Databank!N12</f>
        <v>2.34</v>
      </c>
      <c r="K19" s="164">
        <f>Databank!J12</f>
        <v>40.350540216086436</v>
      </c>
      <c r="L19" s="164">
        <f>Databank!L12</f>
        <v>13.4</v>
      </c>
      <c r="M19" s="168">
        <f t="shared" si="0"/>
        <v>2.8995894323455906</v>
      </c>
      <c r="N19" s="169">
        <f t="shared" si="1"/>
        <v>45</v>
      </c>
      <c r="Q19" t="s">
        <v>10</v>
      </c>
      <c r="R19" s="170">
        <f>P9</f>
        <v>1364.6474739853627</v>
      </c>
    </row>
    <row r="20" spans="2:18" ht="15" thickBot="1" x14ac:dyDescent="0.35">
      <c r="B20" s="159" t="str">
        <f>Databank!C13</f>
        <v>Housing and Urban Devlopment</v>
      </c>
      <c r="C20" s="66" t="str">
        <f>Databank!B13</f>
        <v>HUDCO</v>
      </c>
      <c r="D20" s="160">
        <f>Databank!F13</f>
        <v>208.47</v>
      </c>
      <c r="E20" s="161">
        <f>Databank!G13</f>
        <v>42330</v>
      </c>
      <c r="F20" s="66">
        <f>Databank!I13</f>
        <v>200</v>
      </c>
      <c r="G20" s="162" t="str">
        <f>Databank!E13</f>
        <v>INR</v>
      </c>
      <c r="H20" s="165">
        <f>Databank!K13</f>
        <v>15.4</v>
      </c>
      <c r="I20" s="166">
        <f>Databank!M13</f>
        <v>13.5</v>
      </c>
      <c r="J20" s="166">
        <f>Databank!N13</f>
        <v>2.44</v>
      </c>
      <c r="K20" s="166">
        <f>Databank!J13</f>
        <v>89.84</v>
      </c>
      <c r="L20" s="167">
        <f>Databank!L13</f>
        <v>12.74</v>
      </c>
      <c r="M20" s="168">
        <f t="shared" si="0"/>
        <v>2.3204585930543189</v>
      </c>
      <c r="N20" s="169">
        <f t="shared" si="1"/>
        <v>15.442222222222222</v>
      </c>
      <c r="Q20" s="171" t="s">
        <v>29</v>
      </c>
      <c r="R20" s="172">
        <f>AVERAGE(R18:R19)</f>
        <v>1528.7244086495916</v>
      </c>
    </row>
    <row r="21" spans="2:18" ht="15" thickTop="1" x14ac:dyDescent="0.3">
      <c r="L21" s="158"/>
    </row>
    <row r="22" spans="2:18" ht="13.8" customHeight="1" thickBot="1" x14ac:dyDescent="0.35">
      <c r="G22" s="67" t="s">
        <v>29</v>
      </c>
      <c r="H22" s="65">
        <f>AVERAGE(H15:H20)</f>
        <v>21.548333333333332</v>
      </c>
      <c r="I22" s="65">
        <f t="shared" ref="I22:N22" si="2">AVERAGE(I15:I20)</f>
        <v>45.38</v>
      </c>
      <c r="J22" s="65">
        <f t="shared" si="2"/>
        <v>3.2766666666666668</v>
      </c>
      <c r="K22" s="65">
        <f t="shared" si="2"/>
        <v>325.4372708181952</v>
      </c>
      <c r="L22" s="65">
        <f t="shared" si="2"/>
        <v>15.700000000000001</v>
      </c>
      <c r="M22" s="65">
        <f t="shared" si="2"/>
        <v>2.500689349108177</v>
      </c>
      <c r="N22" s="65">
        <f t="shared" si="2"/>
        <v>20.828512824828397</v>
      </c>
    </row>
    <row r="23" spans="2:18" ht="15" thickBot="1" x14ac:dyDescent="0.35">
      <c r="G23" s="40" t="s">
        <v>7</v>
      </c>
      <c r="H23" s="64">
        <f>MEDIAN(H15:H20)</f>
        <v>18.184999999999999</v>
      </c>
      <c r="I23" s="64">
        <f t="shared" ref="I23:N23" si="3">MEDIAN(I15:I20)</f>
        <v>43.78</v>
      </c>
      <c r="J23" s="64">
        <f t="shared" si="3"/>
        <v>2.48</v>
      </c>
      <c r="K23" s="64">
        <f t="shared" si="3"/>
        <v>283.11444444444442</v>
      </c>
      <c r="L23" s="64">
        <f t="shared" si="3"/>
        <v>13.2</v>
      </c>
      <c r="M23" s="64">
        <f t="shared" si="3"/>
        <v>2.610024012699955</v>
      </c>
      <c r="N23" s="64">
        <f t="shared" si="3"/>
        <v>18.200153027278777</v>
      </c>
    </row>
    <row r="25" spans="2:18" ht="16.8" customHeight="1" thickBot="1" x14ac:dyDescent="0.35"/>
    <row r="26" spans="2:18" ht="15" thickBot="1" x14ac:dyDescent="0.35">
      <c r="I26" s="39" t="s">
        <v>24</v>
      </c>
      <c r="J26" s="43"/>
      <c r="K26" s="64">
        <f>P9</f>
        <v>1364.6474739853627</v>
      </c>
    </row>
    <row r="27" spans="2:18" ht="15" thickBot="1" x14ac:dyDescent="0.35">
      <c r="I27" s="39" t="s">
        <v>25</v>
      </c>
      <c r="J27" s="43"/>
      <c r="K27" s="64">
        <f>O9</f>
        <v>1692.8013433138208</v>
      </c>
    </row>
    <row r="28" spans="2:18" ht="15" thickBot="1" x14ac:dyDescent="0.35">
      <c r="I28" s="152" t="s">
        <v>16</v>
      </c>
      <c r="J28" s="151"/>
      <c r="K28" s="64">
        <f>D15</f>
        <v>1031.0999999999999</v>
      </c>
    </row>
    <row r="29" spans="2:18" ht="15" thickBot="1" x14ac:dyDescent="0.35"/>
    <row r="30" spans="2:18" ht="15" thickBot="1" x14ac:dyDescent="0.35">
      <c r="C30" s="108" t="s">
        <v>108</v>
      </c>
      <c r="D30" s="109"/>
      <c r="E30" s="109"/>
      <c r="F30" s="109"/>
      <c r="G30" s="109"/>
      <c r="H30" s="109"/>
      <c r="I30" s="109"/>
      <c r="J30" s="109"/>
      <c r="K30" s="109"/>
      <c r="L30" s="109"/>
      <c r="M30" s="109"/>
      <c r="N30" s="109"/>
      <c r="O30" s="110"/>
    </row>
  </sheetData>
  <mergeCells count="17">
    <mergeCell ref="C6:E6"/>
    <mergeCell ref="C7:E7"/>
    <mergeCell ref="C8:E8"/>
    <mergeCell ref="C9:E9"/>
    <mergeCell ref="C30:O30"/>
    <mergeCell ref="L9:N9"/>
    <mergeCell ref="B1:E1"/>
    <mergeCell ref="B12:G12"/>
    <mergeCell ref="L7:N7"/>
    <mergeCell ref="L6:N6"/>
    <mergeCell ref="L5:N5"/>
    <mergeCell ref="L8:N8"/>
    <mergeCell ref="L3:P3"/>
    <mergeCell ref="M12:N12"/>
    <mergeCell ref="H12:L12"/>
    <mergeCell ref="C4:E4"/>
    <mergeCell ref="C5:E5"/>
  </mergeCells>
  <conditionalFormatting sqref="M15:N20">
    <cfRule type="colorScale" priority="1">
      <colorScale>
        <cfvo type="min"/>
        <cfvo type="percentile" val="50"/>
        <cfvo type="max"/>
        <color rgb="FFF8696B"/>
        <color rgb="FFFFEB84"/>
        <color rgb="FF63BE7B"/>
      </colorScale>
    </cfRule>
  </conditionalFormatting>
  <hyperlinks>
    <hyperlink ref="G1" r:id="rId1" xr:uid="{F30D7E21-7B38-4442-9B31-6DC185BF5E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CE769-60E4-4CC7-BAAB-A19FEAAD02AA}">
  <dimension ref="A2:AB50"/>
  <sheetViews>
    <sheetView zoomScaleNormal="100" workbookViewId="0"/>
  </sheetViews>
  <sheetFormatPr defaultRowHeight="14.4" x14ac:dyDescent="0.3"/>
  <cols>
    <col min="1" max="1" width="1.33203125" customWidth="1"/>
    <col min="2" max="2" width="12.6640625" customWidth="1"/>
    <col min="3" max="3" width="31.44140625" customWidth="1"/>
    <col min="4" max="4" width="10.21875" bestFit="1" customWidth="1"/>
    <col min="5" max="5" width="9" customWidth="1"/>
    <col min="6" max="6" width="9" bestFit="1" customWidth="1"/>
    <col min="7" max="7" width="11.33203125" customWidth="1"/>
    <col min="8" max="8" width="12.6640625" customWidth="1"/>
    <col min="9" max="9" width="8.88671875" customWidth="1"/>
    <col min="10" max="10" width="9.6640625" customWidth="1"/>
    <col min="11" max="13" width="8.5546875" customWidth="1"/>
    <col min="14" max="14" width="9.88671875" bestFit="1" customWidth="1"/>
    <col min="15" max="15" width="8.109375" customWidth="1"/>
    <col min="16" max="18" width="9.88671875" customWidth="1"/>
    <col min="19" max="21" width="10.77734375" customWidth="1"/>
  </cols>
  <sheetData>
    <row r="2" spans="1:28" x14ac:dyDescent="0.3">
      <c r="A2" s="10"/>
      <c r="B2" s="11" t="s">
        <v>9</v>
      </c>
      <c r="C2" s="11"/>
      <c r="D2" s="11"/>
      <c r="E2" s="11"/>
      <c r="F2" s="12"/>
      <c r="G2" s="12"/>
      <c r="H2" s="13"/>
      <c r="I2" s="13"/>
      <c r="J2" s="13"/>
      <c r="K2" s="10"/>
      <c r="L2" s="10"/>
      <c r="M2" s="10"/>
      <c r="N2" s="10"/>
      <c r="O2" s="10"/>
      <c r="P2" s="10"/>
      <c r="Q2" s="10"/>
      <c r="R2" s="10"/>
      <c r="S2" s="14"/>
      <c r="T2" s="14"/>
      <c r="U2" s="15"/>
      <c r="V2" s="14"/>
      <c r="W2" s="16"/>
      <c r="X2" s="15"/>
      <c r="Y2" s="15"/>
      <c r="Z2" s="13"/>
      <c r="AA2" s="13"/>
      <c r="AB2" s="13"/>
    </row>
    <row r="4" spans="1:28" x14ac:dyDescent="0.3">
      <c r="A4" s="1"/>
      <c r="B4" s="17">
        <v>1</v>
      </c>
      <c r="C4" s="17">
        <f>B4+1</f>
        <v>2</v>
      </c>
      <c r="D4" s="118" t="s">
        <v>26</v>
      </c>
      <c r="E4" s="118"/>
      <c r="F4" s="118"/>
      <c r="G4" s="154" t="s">
        <v>45</v>
      </c>
      <c r="H4" s="154"/>
      <c r="I4" s="154"/>
      <c r="J4" s="154"/>
      <c r="K4" s="154"/>
      <c r="L4" s="154"/>
      <c r="M4" s="154"/>
      <c r="N4" s="154"/>
      <c r="O4" s="154"/>
      <c r="P4" s="154"/>
    </row>
    <row r="5" spans="1:28" ht="16.2" customHeight="1" x14ac:dyDescent="0.3">
      <c r="A5" s="1"/>
      <c r="B5" s="134" t="s">
        <v>4</v>
      </c>
      <c r="C5" s="131" t="s">
        <v>13</v>
      </c>
      <c r="D5" s="134" t="s">
        <v>11</v>
      </c>
      <c r="E5" s="128" t="s">
        <v>1</v>
      </c>
      <c r="F5" s="119" t="s">
        <v>2</v>
      </c>
      <c r="G5" s="128" t="s">
        <v>3</v>
      </c>
      <c r="H5" s="122" t="s">
        <v>36</v>
      </c>
      <c r="I5" s="123"/>
      <c r="J5" s="124"/>
      <c r="K5" s="134" t="s">
        <v>10</v>
      </c>
      <c r="L5" s="128" t="s">
        <v>37</v>
      </c>
      <c r="M5" s="128" t="s">
        <v>8</v>
      </c>
      <c r="N5" s="128" t="s">
        <v>38</v>
      </c>
      <c r="O5" s="128" t="s">
        <v>46</v>
      </c>
      <c r="P5" s="119" t="s">
        <v>47</v>
      </c>
    </row>
    <row r="6" spans="1:28" ht="14.4" customHeight="1" x14ac:dyDescent="0.3">
      <c r="A6" s="1"/>
      <c r="B6" s="135"/>
      <c r="C6" s="132"/>
      <c r="D6" s="135"/>
      <c r="E6" s="129"/>
      <c r="F6" s="120"/>
      <c r="G6" s="129"/>
      <c r="H6" s="125"/>
      <c r="I6" s="126"/>
      <c r="J6" s="127"/>
      <c r="K6" s="135"/>
      <c r="L6" s="129"/>
      <c r="M6" s="129"/>
      <c r="N6" s="129"/>
      <c r="O6" s="129"/>
      <c r="P6" s="120"/>
    </row>
    <row r="7" spans="1:28" ht="25.8" customHeight="1" x14ac:dyDescent="0.3">
      <c r="A7" s="1"/>
      <c r="B7" s="136"/>
      <c r="C7" s="133"/>
      <c r="D7" s="136"/>
      <c r="E7" s="130"/>
      <c r="F7" s="121"/>
      <c r="G7" s="130"/>
      <c r="H7" s="49" t="s">
        <v>44</v>
      </c>
      <c r="I7" s="4" t="s">
        <v>28</v>
      </c>
      <c r="J7" s="34" t="s">
        <v>36</v>
      </c>
      <c r="K7" s="136"/>
      <c r="L7" s="130"/>
      <c r="M7" s="130"/>
      <c r="N7" s="130"/>
      <c r="O7" s="130"/>
      <c r="P7" s="121"/>
    </row>
    <row r="8" spans="1:28" x14ac:dyDescent="0.3">
      <c r="A8" s="1"/>
      <c r="B8" s="29" t="s">
        <v>39</v>
      </c>
      <c r="C8" s="52" t="s">
        <v>31</v>
      </c>
      <c r="D8" s="29" t="s">
        <v>34</v>
      </c>
      <c r="E8" t="s">
        <v>35</v>
      </c>
      <c r="F8" s="30">
        <v>1031.0999999999999</v>
      </c>
      <c r="G8">
        <v>26602</v>
      </c>
      <c r="H8" s="50">
        <v>16863</v>
      </c>
      <c r="I8">
        <v>26</v>
      </c>
      <c r="J8" s="30">
        <f>H8/I8</f>
        <v>648.57692307692309</v>
      </c>
      <c r="K8" s="29">
        <v>13.85</v>
      </c>
      <c r="L8">
        <v>10.7</v>
      </c>
      <c r="M8">
        <v>74.98</v>
      </c>
      <c r="N8">
        <v>2.52</v>
      </c>
      <c r="O8">
        <v>647.64</v>
      </c>
      <c r="P8" s="47">
        <f>F8/O8</f>
        <v>1.5920881971465628</v>
      </c>
      <c r="V8" s="5"/>
      <c r="W8" s="5"/>
      <c r="X8" s="5"/>
      <c r="Y8" s="5"/>
      <c r="Z8" s="5"/>
      <c r="AA8" s="5"/>
      <c r="AB8" s="5"/>
    </row>
    <row r="9" spans="1:28" x14ac:dyDescent="0.3">
      <c r="A9" s="1"/>
      <c r="B9" s="29" t="s">
        <v>98</v>
      </c>
      <c r="C9" s="52" t="s">
        <v>32</v>
      </c>
      <c r="D9" s="29" t="s">
        <v>34</v>
      </c>
      <c r="E9" t="s">
        <v>35</v>
      </c>
      <c r="F9" s="30">
        <v>574.75</v>
      </c>
      <c r="G9">
        <v>31719</v>
      </c>
      <c r="H9" s="29">
        <v>33612</v>
      </c>
      <c r="I9">
        <v>55</v>
      </c>
      <c r="J9" s="30">
        <f t="shared" ref="J9:J13" si="0">H9/I9</f>
        <v>611.12727272727273</v>
      </c>
      <c r="K9" s="29">
        <v>6.14</v>
      </c>
      <c r="L9">
        <v>15.13</v>
      </c>
      <c r="M9">
        <v>93.64</v>
      </c>
      <c r="N9">
        <v>1.67</v>
      </c>
      <c r="O9">
        <v>611.04999999999995</v>
      </c>
      <c r="P9" s="47">
        <f t="shared" ref="P9:P13" si="1">F9/O9</f>
        <v>0.94059405940594065</v>
      </c>
      <c r="V9" s="5"/>
      <c r="W9" s="5"/>
      <c r="X9" s="5"/>
      <c r="Y9" s="5"/>
      <c r="Z9" s="5"/>
      <c r="AA9" s="5"/>
      <c r="AB9" s="5"/>
    </row>
    <row r="10" spans="1:28" x14ac:dyDescent="0.3">
      <c r="A10" s="1"/>
      <c r="B10" s="29" t="s">
        <v>99</v>
      </c>
      <c r="C10" s="52" t="s">
        <v>33</v>
      </c>
      <c r="D10" s="29" t="s">
        <v>34</v>
      </c>
      <c r="E10" t="s">
        <v>35</v>
      </c>
      <c r="F10" s="30">
        <v>1717.6</v>
      </c>
      <c r="G10">
        <v>13931</v>
      </c>
      <c r="H10" s="50">
        <v>3773</v>
      </c>
      <c r="I10">
        <v>7.92</v>
      </c>
      <c r="J10" s="30">
        <f t="shared" si="0"/>
        <v>476.38888888888891</v>
      </c>
      <c r="K10" s="29">
        <v>27.73</v>
      </c>
      <c r="L10">
        <v>13</v>
      </c>
      <c r="M10">
        <v>72.53</v>
      </c>
      <c r="N10">
        <v>3.27</v>
      </c>
      <c r="O10">
        <v>550.9</v>
      </c>
      <c r="P10" s="47">
        <f t="shared" si="1"/>
        <v>3.117807224541659</v>
      </c>
      <c r="V10" s="5"/>
      <c r="W10" s="5"/>
      <c r="X10" s="5"/>
      <c r="Y10" s="5"/>
      <c r="Z10" s="5"/>
      <c r="AA10" s="5"/>
      <c r="AB10" s="5"/>
    </row>
    <row r="11" spans="1:28" x14ac:dyDescent="0.3">
      <c r="A11" s="1"/>
      <c r="B11" s="29" t="s">
        <v>100</v>
      </c>
      <c r="C11" s="52" t="s">
        <v>41</v>
      </c>
      <c r="D11" s="29" t="s">
        <v>34</v>
      </c>
      <c r="E11" t="s">
        <v>35</v>
      </c>
      <c r="F11" s="30">
        <v>315</v>
      </c>
      <c r="G11">
        <v>15752</v>
      </c>
      <c r="H11" s="29">
        <v>4317</v>
      </c>
      <c r="I11">
        <v>50</v>
      </c>
      <c r="J11" s="30">
        <f t="shared" si="0"/>
        <v>86.34</v>
      </c>
      <c r="K11" s="29">
        <v>20.97</v>
      </c>
      <c r="L11">
        <v>29.23</v>
      </c>
      <c r="M11">
        <v>15.03</v>
      </c>
      <c r="N11">
        <v>7.42</v>
      </c>
      <c r="O11">
        <v>86.37</v>
      </c>
      <c r="P11" s="47">
        <f t="shared" si="1"/>
        <v>3.6470996873914552</v>
      </c>
      <c r="V11" s="5"/>
      <c r="W11" s="5"/>
      <c r="X11" s="5"/>
      <c r="Y11" s="19"/>
      <c r="Z11" s="5"/>
      <c r="AA11" s="5"/>
      <c r="AB11" s="5"/>
    </row>
    <row r="12" spans="1:28" x14ac:dyDescent="0.3">
      <c r="A12" s="1"/>
      <c r="B12" s="29" t="s">
        <v>97</v>
      </c>
      <c r="C12" s="52" t="s">
        <v>42</v>
      </c>
      <c r="D12" s="29" t="s">
        <v>34</v>
      </c>
      <c r="E12" t="s">
        <v>35</v>
      </c>
      <c r="F12" s="30">
        <v>117</v>
      </c>
      <c r="G12">
        <v>97697</v>
      </c>
      <c r="H12" s="50">
        <v>33612</v>
      </c>
      <c r="I12">
        <v>833</v>
      </c>
      <c r="J12" s="30">
        <f t="shared" si="0"/>
        <v>40.350540216086436</v>
      </c>
      <c r="K12" s="29">
        <v>45.2</v>
      </c>
      <c r="L12">
        <v>13.4</v>
      </c>
      <c r="M12">
        <v>2.6</v>
      </c>
      <c r="N12">
        <v>2.34</v>
      </c>
      <c r="O12">
        <v>23.95</v>
      </c>
      <c r="P12" s="47">
        <f t="shared" si="1"/>
        <v>4.8851774530271399</v>
      </c>
      <c r="V12" s="5"/>
      <c r="W12" s="5"/>
      <c r="X12" s="5"/>
      <c r="Y12" s="19"/>
      <c r="Z12" s="5"/>
      <c r="AA12" s="5"/>
      <c r="AB12" s="5"/>
    </row>
    <row r="13" spans="1:28" ht="15" customHeight="1" x14ac:dyDescent="0.3">
      <c r="A13" s="1"/>
      <c r="B13" s="31" t="s">
        <v>43</v>
      </c>
      <c r="C13" s="53" t="s">
        <v>40</v>
      </c>
      <c r="D13" s="31" t="s">
        <v>34</v>
      </c>
      <c r="E13" s="32" t="s">
        <v>35</v>
      </c>
      <c r="F13" s="33">
        <v>208.47</v>
      </c>
      <c r="G13" s="32">
        <v>42330</v>
      </c>
      <c r="H13" s="51">
        <v>17968</v>
      </c>
      <c r="I13" s="32">
        <v>200</v>
      </c>
      <c r="J13" s="33">
        <f t="shared" si="0"/>
        <v>89.84</v>
      </c>
      <c r="K13" s="31">
        <v>15.4</v>
      </c>
      <c r="L13" s="32">
        <v>12.74</v>
      </c>
      <c r="M13" s="32">
        <v>13.5</v>
      </c>
      <c r="N13" s="32">
        <v>2.44</v>
      </c>
      <c r="O13" s="32">
        <v>89.75</v>
      </c>
      <c r="P13" s="48">
        <f t="shared" si="1"/>
        <v>2.3227855153203341</v>
      </c>
      <c r="V13" s="5"/>
      <c r="W13" s="5"/>
      <c r="X13" s="5"/>
      <c r="Y13" s="5"/>
      <c r="Z13" s="5"/>
      <c r="AA13" s="5"/>
      <c r="AB13" s="5"/>
    </row>
    <row r="14" spans="1:28" x14ac:dyDescent="0.3">
      <c r="A14" s="1"/>
      <c r="D14" s="2"/>
      <c r="E14" s="2"/>
      <c r="N14" s="153" t="s">
        <v>21</v>
      </c>
      <c r="O14" s="153"/>
      <c r="P14" s="153"/>
      <c r="T14" s="137"/>
      <c r="U14" s="137"/>
      <c r="V14" s="5"/>
      <c r="W14" s="5"/>
      <c r="X14" s="5"/>
      <c r="Y14" s="5"/>
      <c r="Z14" s="5"/>
      <c r="AA14" s="5"/>
      <c r="AB14" s="5"/>
    </row>
    <row r="15" spans="1:28" x14ac:dyDescent="0.3">
      <c r="A15" s="1"/>
      <c r="B15" s="6"/>
      <c r="C15" s="2"/>
      <c r="D15" s="2"/>
      <c r="E15" s="2"/>
      <c r="F15" s="1"/>
      <c r="G15" s="7"/>
      <c r="T15" s="7"/>
      <c r="U15" s="7"/>
      <c r="V15" s="5"/>
      <c r="W15" s="5"/>
      <c r="X15" s="5"/>
      <c r="Y15" s="5"/>
      <c r="Z15" s="5"/>
      <c r="AA15" s="5"/>
      <c r="AB15" s="5"/>
    </row>
    <row r="16" spans="1:28" x14ac:dyDescent="0.3">
      <c r="A16" s="1"/>
      <c r="B16" s="6"/>
      <c r="C16" s="2"/>
      <c r="D16" s="2"/>
      <c r="E16" s="2"/>
      <c r="F16" s="1"/>
      <c r="G16" s="7"/>
      <c r="T16" s="7"/>
      <c r="U16" s="7"/>
      <c r="V16" s="5"/>
      <c r="W16" s="5"/>
      <c r="X16" s="5"/>
      <c r="Y16" s="5"/>
      <c r="Z16" s="5"/>
      <c r="AA16" s="5"/>
      <c r="AB16" s="5"/>
    </row>
    <row r="17" spans="1:28" x14ac:dyDescent="0.3">
      <c r="A17" s="1"/>
      <c r="B17" s="6"/>
      <c r="C17" s="2"/>
      <c r="D17" s="2"/>
      <c r="E17" s="2"/>
      <c r="F17" s="1"/>
      <c r="G17" s="7"/>
      <c r="T17" s="27"/>
      <c r="U17" s="27"/>
      <c r="V17" s="5"/>
      <c r="W17" s="5"/>
      <c r="X17" s="5"/>
      <c r="Y17" s="5"/>
      <c r="Z17" s="5"/>
      <c r="AA17" s="5"/>
      <c r="AB17" s="5"/>
    </row>
    <row r="18" spans="1:28" x14ac:dyDescent="0.3">
      <c r="A18" s="1"/>
      <c r="B18" s="6"/>
      <c r="C18" s="2"/>
      <c r="D18" s="2"/>
      <c r="E18" s="2"/>
      <c r="F18" s="1"/>
      <c r="G18" s="7"/>
      <c r="T18" s="7"/>
      <c r="U18" s="7"/>
      <c r="V18" s="5"/>
      <c r="W18" s="5"/>
      <c r="X18" s="5"/>
      <c r="Y18" s="5"/>
      <c r="Z18" s="5"/>
      <c r="AA18" s="5"/>
      <c r="AB18" s="5"/>
    </row>
    <row r="19" spans="1:28" x14ac:dyDescent="0.3">
      <c r="A19" s="1"/>
      <c r="B19" s="6"/>
      <c r="C19" s="2"/>
      <c r="D19" s="2"/>
      <c r="E19" s="2"/>
      <c r="F19" s="1"/>
      <c r="G19" s="7"/>
      <c r="T19" s="7"/>
      <c r="U19" s="7"/>
      <c r="V19" s="5"/>
      <c r="W19" s="5"/>
      <c r="X19" s="5"/>
      <c r="Y19" s="5"/>
      <c r="Z19" s="5"/>
      <c r="AA19" s="5"/>
      <c r="AB19" s="5"/>
    </row>
    <row r="20" spans="1:28" x14ac:dyDescent="0.3">
      <c r="A20" s="1"/>
      <c r="B20" s="6"/>
      <c r="C20" s="2"/>
      <c r="D20" s="2"/>
      <c r="E20" s="2"/>
      <c r="F20" s="1"/>
      <c r="G20" s="7"/>
      <c r="T20" s="7"/>
      <c r="U20" s="7"/>
      <c r="V20" s="5"/>
      <c r="W20" s="5"/>
      <c r="X20" s="5"/>
      <c r="Y20" s="5"/>
      <c r="Z20" s="5"/>
      <c r="AA20" s="5"/>
      <c r="AB20" s="5"/>
    </row>
    <row r="21" spans="1:28" x14ac:dyDescent="0.3">
      <c r="A21" s="1"/>
      <c r="B21" s="6"/>
      <c r="C21" s="2"/>
      <c r="D21" s="2"/>
      <c r="E21" s="2"/>
      <c r="F21" s="1"/>
      <c r="G21" s="7"/>
      <c r="T21" s="7"/>
      <c r="U21" s="7"/>
      <c r="V21" s="5"/>
      <c r="W21" s="5"/>
      <c r="X21" s="5"/>
      <c r="Y21" s="5"/>
      <c r="Z21" s="5"/>
      <c r="AA21" s="5"/>
      <c r="AB21" s="5"/>
    </row>
    <row r="22" spans="1:28" x14ac:dyDescent="0.3">
      <c r="A22" s="1"/>
      <c r="B22" s="6"/>
      <c r="C22" s="2"/>
      <c r="D22" s="2"/>
      <c r="E22" s="2"/>
      <c r="F22" s="1"/>
      <c r="G22" s="7"/>
      <c r="H22" s="7"/>
      <c r="I22" s="7"/>
      <c r="J22" s="7"/>
      <c r="K22" s="2"/>
      <c r="L22" s="2"/>
      <c r="M22" s="2"/>
      <c r="N22" s="2"/>
      <c r="O22" s="2"/>
      <c r="P22" s="2"/>
      <c r="Q22" s="2"/>
      <c r="R22" s="2"/>
      <c r="S22" s="7"/>
      <c r="T22" s="7"/>
      <c r="U22" s="7"/>
      <c r="V22" s="5"/>
      <c r="W22" s="5"/>
      <c r="X22" s="5"/>
      <c r="Y22" s="5"/>
      <c r="Z22" s="5"/>
      <c r="AA22" s="5"/>
      <c r="AB22" s="5"/>
    </row>
    <row r="23" spans="1:28" x14ac:dyDescent="0.3">
      <c r="A23" s="1"/>
      <c r="B23" s="6"/>
      <c r="C23" s="2"/>
      <c r="D23" s="2"/>
      <c r="E23" s="2"/>
      <c r="F23" s="1"/>
      <c r="G23" s="7"/>
      <c r="H23" s="7"/>
      <c r="I23" s="7"/>
      <c r="J23" s="7"/>
      <c r="K23" s="2"/>
      <c r="L23" s="2"/>
      <c r="M23" s="2"/>
      <c r="N23" s="2"/>
      <c r="O23" s="2"/>
      <c r="P23" s="2"/>
      <c r="Q23" s="2"/>
      <c r="R23" s="2"/>
      <c r="S23" s="7"/>
      <c r="T23" s="7"/>
      <c r="U23" s="7"/>
      <c r="V23" s="5"/>
      <c r="W23" s="5"/>
      <c r="X23" s="5"/>
      <c r="Y23" s="5"/>
      <c r="Z23" s="5"/>
      <c r="AA23" s="5"/>
      <c r="AB23" s="5"/>
    </row>
    <row r="24" spans="1:28" x14ac:dyDescent="0.3">
      <c r="A24" s="1"/>
      <c r="B24" s="6"/>
      <c r="C24" s="2"/>
      <c r="D24" s="2"/>
      <c r="E24" s="2"/>
      <c r="F24" s="1"/>
      <c r="G24" s="7"/>
      <c r="H24" s="7"/>
      <c r="I24" s="7"/>
      <c r="J24" s="7"/>
      <c r="K24" s="2"/>
      <c r="L24" s="2"/>
      <c r="M24" s="2"/>
      <c r="N24" s="2"/>
      <c r="O24" s="2"/>
      <c r="P24" s="2"/>
      <c r="Q24" s="2"/>
      <c r="R24" s="2"/>
      <c r="S24" s="7"/>
      <c r="T24" s="7"/>
      <c r="U24" s="7"/>
      <c r="V24" s="5"/>
      <c r="W24" s="5"/>
      <c r="X24" s="5"/>
      <c r="Y24" s="5"/>
      <c r="Z24" s="5"/>
      <c r="AA24" s="5"/>
      <c r="AB24" s="5"/>
    </row>
    <row r="25" spans="1:28" x14ac:dyDescent="0.3">
      <c r="A25" s="1"/>
      <c r="B25" s="6"/>
      <c r="C25" s="2"/>
      <c r="D25" s="2"/>
      <c r="E25" s="2"/>
      <c r="F25" s="1"/>
      <c r="G25" s="7"/>
      <c r="H25" s="7"/>
      <c r="I25" s="7"/>
      <c r="J25" s="7"/>
      <c r="K25" s="2"/>
      <c r="L25" s="2"/>
      <c r="M25" s="2"/>
      <c r="N25" s="2"/>
      <c r="O25" s="2"/>
      <c r="P25" s="2"/>
      <c r="Q25" s="2"/>
      <c r="R25" s="2"/>
      <c r="S25" s="7"/>
      <c r="T25" s="7"/>
      <c r="U25" s="7"/>
      <c r="V25" s="5"/>
      <c r="W25" s="5"/>
      <c r="X25" s="5"/>
      <c r="Y25" s="5"/>
      <c r="Z25" s="5"/>
      <c r="AA25" s="5"/>
      <c r="AB25" s="5"/>
    </row>
    <row r="26" spans="1:28" x14ac:dyDescent="0.3">
      <c r="A26" s="1"/>
      <c r="B26" s="6"/>
      <c r="C26" s="2"/>
      <c r="D26" s="2"/>
      <c r="E26" s="2"/>
      <c r="F26" s="1"/>
      <c r="G26" s="7"/>
      <c r="H26" s="7"/>
      <c r="I26" s="7"/>
      <c r="J26" s="7"/>
      <c r="K26" s="2"/>
      <c r="L26" s="2"/>
      <c r="M26" s="2"/>
      <c r="N26" s="2"/>
      <c r="O26" s="2"/>
      <c r="P26" s="2"/>
      <c r="Q26" s="2"/>
      <c r="R26" s="2"/>
      <c r="S26" s="7"/>
      <c r="T26" s="7"/>
      <c r="U26" s="7"/>
      <c r="V26" s="5"/>
      <c r="W26" s="5"/>
      <c r="X26" s="5"/>
      <c r="Y26" s="5"/>
      <c r="Z26" s="5"/>
      <c r="AA26" s="5"/>
      <c r="AB26" s="5"/>
    </row>
    <row r="27" spans="1:28" x14ac:dyDescent="0.3">
      <c r="A27" s="1"/>
      <c r="B27" s="6"/>
      <c r="C27" s="2"/>
      <c r="D27" s="2"/>
      <c r="E27" s="2"/>
      <c r="F27" s="1"/>
      <c r="G27" s="7"/>
      <c r="H27" s="7"/>
      <c r="I27" s="7"/>
      <c r="J27" s="7"/>
      <c r="K27" s="2"/>
      <c r="L27" s="2"/>
      <c r="M27" s="2"/>
      <c r="N27" s="2"/>
      <c r="O27" s="2"/>
      <c r="P27" s="2"/>
      <c r="Q27" s="2"/>
      <c r="R27" s="2"/>
      <c r="S27" s="7"/>
      <c r="T27" s="7"/>
      <c r="U27" s="7"/>
      <c r="V27" s="5"/>
      <c r="W27" s="5"/>
      <c r="X27" s="5"/>
      <c r="Y27" s="5"/>
      <c r="Z27" s="5"/>
      <c r="AA27" s="5"/>
      <c r="AB27" s="5"/>
    </row>
    <row r="28" spans="1:28" x14ac:dyDescent="0.3">
      <c r="A28" s="1"/>
      <c r="B28" s="6"/>
      <c r="C28" s="2"/>
      <c r="D28" s="2"/>
      <c r="E28" s="2"/>
      <c r="F28" s="1"/>
      <c r="G28" s="7"/>
      <c r="H28" s="7"/>
      <c r="I28" s="7"/>
      <c r="J28" s="7"/>
      <c r="K28" s="2"/>
      <c r="L28" s="2"/>
      <c r="M28" s="2"/>
      <c r="N28" s="2"/>
      <c r="O28" s="2"/>
      <c r="P28" s="2"/>
      <c r="Q28" s="2"/>
      <c r="R28" s="2"/>
      <c r="S28" s="7"/>
      <c r="T28" s="7"/>
      <c r="U28" s="7"/>
      <c r="V28" s="5"/>
      <c r="W28" s="5"/>
      <c r="X28" s="5"/>
      <c r="Y28" s="5"/>
      <c r="Z28" s="5"/>
      <c r="AA28" s="5"/>
      <c r="AB28" s="5"/>
    </row>
    <row r="29" spans="1:28" x14ac:dyDescent="0.3">
      <c r="A29" s="1"/>
      <c r="B29" s="6"/>
      <c r="C29" s="2"/>
      <c r="D29" s="2"/>
      <c r="E29" s="2"/>
      <c r="F29" s="1"/>
      <c r="G29" s="7"/>
      <c r="H29" s="7"/>
      <c r="I29" s="7"/>
      <c r="J29" s="7"/>
      <c r="K29" s="2"/>
      <c r="L29" s="2"/>
      <c r="M29" s="2"/>
      <c r="N29" s="2"/>
      <c r="O29" s="2"/>
      <c r="P29" s="2"/>
      <c r="Q29" s="2"/>
      <c r="R29" s="2"/>
      <c r="S29" s="7"/>
      <c r="T29" s="7"/>
      <c r="U29" s="7"/>
      <c r="V29" s="5"/>
      <c r="W29" s="5"/>
      <c r="X29" s="5"/>
      <c r="Y29" s="5"/>
      <c r="Z29" s="5"/>
      <c r="AA29" s="5"/>
      <c r="AB29" s="5"/>
    </row>
    <row r="30" spans="1:28" x14ac:dyDescent="0.3">
      <c r="A30" s="1"/>
      <c r="B30" s="6"/>
      <c r="C30" s="2"/>
      <c r="D30" s="2"/>
      <c r="E30" s="2"/>
      <c r="F30" s="1"/>
      <c r="G30" s="7"/>
      <c r="H30" s="7"/>
      <c r="I30" s="7"/>
      <c r="J30" s="7"/>
      <c r="K30" s="2"/>
      <c r="L30" s="2"/>
      <c r="M30" s="2"/>
      <c r="N30" s="2"/>
      <c r="O30" s="2"/>
      <c r="P30" s="2"/>
      <c r="Q30" s="2"/>
      <c r="R30" s="2"/>
      <c r="S30" s="7"/>
      <c r="T30" s="7"/>
      <c r="U30" s="7"/>
      <c r="V30" s="5"/>
      <c r="W30" s="5"/>
      <c r="X30" s="5"/>
      <c r="Y30" s="5"/>
      <c r="Z30" s="5"/>
      <c r="AA30" s="5"/>
      <c r="AB30" s="5"/>
    </row>
    <row r="31" spans="1:28" x14ac:dyDescent="0.3">
      <c r="A31" s="1"/>
      <c r="B31" s="6"/>
      <c r="C31" s="2"/>
      <c r="D31" s="2"/>
      <c r="E31" s="2"/>
      <c r="F31" s="1"/>
      <c r="G31" s="7"/>
      <c r="H31" s="7"/>
      <c r="I31" s="7"/>
      <c r="J31" s="7"/>
      <c r="K31" s="2"/>
      <c r="L31" s="2"/>
      <c r="M31" s="2"/>
      <c r="N31" s="2"/>
      <c r="O31" s="2"/>
      <c r="P31" s="2"/>
      <c r="Q31" s="2"/>
      <c r="R31" s="2"/>
      <c r="S31" s="7"/>
      <c r="T31" s="7"/>
      <c r="U31" s="7"/>
      <c r="V31" s="5"/>
      <c r="W31" s="5"/>
      <c r="X31" s="5"/>
      <c r="Y31" s="5"/>
      <c r="Z31" s="5"/>
      <c r="AA31" s="5"/>
      <c r="AB31" s="5"/>
    </row>
    <row r="32" spans="1:28" x14ac:dyDescent="0.3">
      <c r="A32" s="1"/>
      <c r="B32" s="6"/>
      <c r="C32" s="2"/>
      <c r="D32" s="2"/>
      <c r="E32" s="2"/>
      <c r="F32" s="1"/>
      <c r="G32" s="7"/>
      <c r="H32" s="7"/>
      <c r="I32" s="7"/>
      <c r="J32" s="7"/>
      <c r="K32" s="2"/>
      <c r="L32" s="2"/>
      <c r="M32" s="2"/>
      <c r="N32" s="2"/>
      <c r="O32" s="2"/>
      <c r="P32" s="2"/>
      <c r="Q32" s="2"/>
      <c r="R32" s="2"/>
      <c r="S32" s="7"/>
      <c r="T32" s="7"/>
      <c r="U32" s="7"/>
      <c r="V32" s="5"/>
      <c r="W32" s="5"/>
      <c r="X32" s="5"/>
      <c r="Y32" s="5"/>
      <c r="Z32" s="5"/>
      <c r="AA32" s="5"/>
      <c r="AB32" s="5"/>
    </row>
    <row r="33" spans="1:28" x14ac:dyDescent="0.3">
      <c r="A33" s="1"/>
      <c r="B33" s="6"/>
      <c r="C33" s="2"/>
      <c r="D33" s="2"/>
      <c r="E33" s="2"/>
      <c r="F33" s="1"/>
      <c r="G33" s="7"/>
      <c r="H33" s="7"/>
      <c r="I33" s="7"/>
      <c r="J33" s="7"/>
      <c r="K33" s="2"/>
      <c r="L33" s="2"/>
      <c r="M33" s="2"/>
      <c r="N33" s="2"/>
      <c r="O33" s="2"/>
      <c r="P33" s="2"/>
      <c r="Q33" s="2"/>
      <c r="R33" s="2"/>
      <c r="S33" s="7"/>
      <c r="T33" s="7"/>
      <c r="U33" s="7"/>
      <c r="V33" s="5"/>
      <c r="W33" s="5"/>
      <c r="X33" s="5"/>
      <c r="Y33" s="5"/>
      <c r="Z33" s="5"/>
      <c r="AA33" s="5"/>
      <c r="AB33" s="5"/>
    </row>
    <row r="34" spans="1:28" x14ac:dyDescent="0.3">
      <c r="A34" s="1"/>
      <c r="B34" s="6"/>
      <c r="C34" s="2"/>
      <c r="D34" s="2"/>
      <c r="E34" s="2"/>
      <c r="F34" s="1"/>
      <c r="G34" s="7"/>
      <c r="H34" s="7"/>
      <c r="I34" s="7"/>
      <c r="J34" s="7"/>
      <c r="K34" s="2"/>
      <c r="L34" s="2"/>
      <c r="M34" s="2"/>
      <c r="N34" s="2"/>
      <c r="O34" s="2"/>
      <c r="P34" s="2"/>
      <c r="Q34" s="2"/>
      <c r="R34" s="2"/>
      <c r="S34" s="7"/>
      <c r="T34" s="7"/>
      <c r="U34" s="7"/>
      <c r="V34" s="5"/>
      <c r="W34" s="5"/>
      <c r="X34" s="5"/>
      <c r="Y34" s="5"/>
      <c r="Z34" s="5"/>
      <c r="AA34" s="5"/>
      <c r="AB34" s="5"/>
    </row>
    <row r="35" spans="1:28" x14ac:dyDescent="0.3">
      <c r="A35" s="1"/>
      <c r="B35" s="6"/>
      <c r="C35" s="2"/>
      <c r="D35" s="2"/>
      <c r="E35" s="2"/>
      <c r="F35" s="1"/>
      <c r="G35" s="7"/>
      <c r="H35" s="7"/>
      <c r="I35" s="7"/>
      <c r="J35" s="7"/>
      <c r="K35" s="2"/>
      <c r="L35" s="2"/>
      <c r="M35" s="2"/>
      <c r="N35" s="2"/>
      <c r="O35" s="2"/>
      <c r="P35" s="2"/>
      <c r="Q35" s="2"/>
      <c r="R35" s="2"/>
      <c r="S35" s="7"/>
      <c r="T35" s="7"/>
      <c r="U35" s="7"/>
      <c r="V35" s="5"/>
      <c r="W35" s="5"/>
      <c r="X35" s="5"/>
      <c r="Y35" s="5"/>
      <c r="Z35" s="5"/>
      <c r="AA35" s="5"/>
      <c r="AB35" s="5"/>
    </row>
    <row r="36" spans="1:28" x14ac:dyDescent="0.3">
      <c r="A36" s="1"/>
      <c r="B36" s="18"/>
      <c r="C36" s="2"/>
      <c r="D36" s="2"/>
      <c r="E36" s="2"/>
      <c r="F36" s="1"/>
      <c r="G36" s="7"/>
      <c r="H36" s="7"/>
      <c r="I36" s="7"/>
      <c r="J36" s="7"/>
      <c r="K36" s="2"/>
      <c r="L36" s="2"/>
      <c r="M36" s="2"/>
      <c r="N36" s="2"/>
      <c r="O36" s="2"/>
      <c r="P36" s="2"/>
      <c r="Q36" s="2"/>
      <c r="R36" s="2"/>
      <c r="S36" s="7"/>
      <c r="T36" s="7"/>
      <c r="U36" s="7"/>
      <c r="V36" s="5"/>
      <c r="W36" s="5"/>
      <c r="X36" s="5"/>
      <c r="Y36" s="5"/>
      <c r="Z36" s="5"/>
      <c r="AA36" s="5"/>
      <c r="AB36" s="5"/>
    </row>
    <row r="37" spans="1:28" x14ac:dyDescent="0.3">
      <c r="A37" s="1"/>
      <c r="B37" s="18"/>
      <c r="C37" s="2"/>
      <c r="D37" s="2"/>
      <c r="E37" s="2"/>
      <c r="F37" s="1"/>
      <c r="G37" s="7"/>
      <c r="H37" s="7"/>
      <c r="I37" s="7"/>
      <c r="J37" s="7"/>
      <c r="K37" s="2"/>
      <c r="L37" s="2"/>
      <c r="M37" s="2"/>
      <c r="N37" s="2"/>
      <c r="O37" s="2"/>
      <c r="P37" s="2"/>
      <c r="Q37" s="2"/>
      <c r="R37" s="2"/>
      <c r="S37" s="7"/>
      <c r="T37" s="7"/>
      <c r="U37" s="7"/>
      <c r="V37" s="5"/>
      <c r="W37" s="5"/>
      <c r="X37" s="5"/>
      <c r="Y37" s="5"/>
      <c r="Z37" s="5"/>
      <c r="AA37" s="5"/>
      <c r="AB37" s="5"/>
    </row>
    <row r="38" spans="1:28" x14ac:dyDescent="0.3">
      <c r="A38" s="1"/>
      <c r="B38" s="6"/>
      <c r="C38" s="2"/>
      <c r="D38" s="2"/>
      <c r="E38" s="2"/>
      <c r="F38" s="1"/>
      <c r="G38" s="7"/>
      <c r="H38" s="7"/>
      <c r="I38" s="7"/>
      <c r="J38" s="7"/>
      <c r="K38" s="2"/>
      <c r="L38" s="2"/>
      <c r="M38" s="2"/>
      <c r="N38" s="2"/>
      <c r="O38" s="2"/>
      <c r="P38" s="2"/>
      <c r="Q38" s="2"/>
      <c r="R38" s="2"/>
      <c r="S38" s="7"/>
      <c r="T38" s="7"/>
      <c r="U38" s="7"/>
      <c r="V38" s="5"/>
      <c r="W38" s="5"/>
      <c r="X38" s="5"/>
      <c r="Y38" s="5"/>
      <c r="Z38" s="5"/>
      <c r="AA38" s="5"/>
      <c r="AB38" s="5"/>
    </row>
    <row r="39" spans="1:28" x14ac:dyDescent="0.3">
      <c r="A39" s="1"/>
      <c r="B39" s="6"/>
      <c r="C39" s="2"/>
      <c r="D39" s="2"/>
      <c r="E39" s="2"/>
      <c r="F39" s="1"/>
      <c r="G39" s="7"/>
      <c r="H39" s="7"/>
      <c r="I39" s="7"/>
      <c r="J39" s="7"/>
      <c r="K39" s="2"/>
      <c r="L39" s="2"/>
      <c r="M39" s="2"/>
      <c r="N39" s="2"/>
      <c r="O39" s="2"/>
      <c r="P39" s="2"/>
      <c r="Q39" s="2"/>
      <c r="R39" s="2"/>
      <c r="S39" s="7"/>
      <c r="T39" s="7"/>
      <c r="U39" s="7"/>
      <c r="V39" s="5"/>
      <c r="W39" s="5"/>
      <c r="X39" s="5"/>
      <c r="Y39" s="5"/>
      <c r="Z39" s="5"/>
      <c r="AA39" s="5"/>
      <c r="AB39" s="5"/>
    </row>
    <row r="40" spans="1:28" x14ac:dyDescent="0.3">
      <c r="A40" s="1"/>
      <c r="B40" s="18"/>
      <c r="C40" s="2"/>
      <c r="D40" s="2"/>
      <c r="E40" s="2"/>
      <c r="F40" s="1"/>
      <c r="G40" s="7"/>
      <c r="H40" s="7"/>
      <c r="I40" s="7"/>
      <c r="J40" s="7"/>
      <c r="K40" s="2"/>
      <c r="L40" s="2"/>
      <c r="M40" s="2"/>
      <c r="N40" s="2"/>
      <c r="O40" s="2"/>
      <c r="P40" s="2"/>
      <c r="Q40" s="2"/>
      <c r="R40" s="2"/>
      <c r="S40" s="7"/>
      <c r="T40" s="7"/>
      <c r="U40" s="7"/>
      <c r="V40" s="5"/>
      <c r="W40" s="5"/>
      <c r="X40" s="5"/>
      <c r="Y40" s="5"/>
      <c r="Z40" s="5"/>
      <c r="AA40" s="5"/>
      <c r="AB40" s="5"/>
    </row>
    <row r="41" spans="1:28" x14ac:dyDescent="0.3">
      <c r="A41" s="1"/>
      <c r="B41" s="18"/>
      <c r="C41" s="2"/>
      <c r="D41" s="2"/>
      <c r="E41" s="2"/>
      <c r="F41" s="1"/>
      <c r="G41" s="7"/>
      <c r="H41" s="7"/>
      <c r="I41" s="7"/>
      <c r="J41" s="7"/>
      <c r="K41" s="2"/>
      <c r="L41" s="2"/>
      <c r="M41" s="2"/>
      <c r="N41" s="2"/>
      <c r="O41" s="2"/>
      <c r="P41" s="2"/>
      <c r="Q41" s="2"/>
      <c r="R41" s="2"/>
      <c r="S41" s="7"/>
      <c r="T41" s="7"/>
      <c r="U41" s="7"/>
      <c r="V41" s="5"/>
      <c r="W41" s="5"/>
      <c r="X41" s="5"/>
      <c r="Y41" s="5"/>
      <c r="Z41" s="5"/>
      <c r="AA41" s="5"/>
      <c r="AB41" s="5"/>
    </row>
    <row r="42" spans="1:28" x14ac:dyDescent="0.3">
      <c r="A42" s="1"/>
      <c r="B42" s="6"/>
      <c r="C42" s="2"/>
      <c r="D42" s="2"/>
      <c r="E42" s="2"/>
      <c r="F42" s="1"/>
      <c r="G42" s="7"/>
      <c r="H42" s="7"/>
      <c r="I42" s="7"/>
      <c r="J42" s="7"/>
      <c r="K42" s="2"/>
      <c r="L42" s="2"/>
      <c r="M42" s="2"/>
      <c r="N42" s="2"/>
      <c r="O42" s="2"/>
      <c r="P42" s="2"/>
      <c r="Q42" s="2"/>
      <c r="R42" s="2"/>
      <c r="S42" s="7"/>
      <c r="T42" s="7"/>
      <c r="U42" s="7"/>
      <c r="V42" s="5"/>
      <c r="W42" s="5"/>
      <c r="X42" s="5"/>
      <c r="Y42" s="5"/>
      <c r="Z42" s="5"/>
      <c r="AA42" s="5"/>
      <c r="AB42" s="5"/>
    </row>
    <row r="43" spans="1:28" x14ac:dyDescent="0.3">
      <c r="A43" s="1"/>
      <c r="B43" s="6"/>
      <c r="C43" s="2"/>
      <c r="D43" s="2"/>
      <c r="E43" s="2"/>
      <c r="F43" s="1"/>
      <c r="G43" s="7"/>
      <c r="H43" s="7"/>
      <c r="I43" s="7"/>
      <c r="J43" s="7"/>
      <c r="K43" s="2"/>
      <c r="L43" s="2"/>
      <c r="M43" s="2"/>
      <c r="N43" s="2"/>
      <c r="O43" s="2"/>
      <c r="P43" s="2"/>
      <c r="Q43" s="2"/>
      <c r="R43" s="2"/>
      <c r="S43" s="7"/>
      <c r="T43" s="7"/>
      <c r="U43" s="7"/>
      <c r="V43" s="5"/>
      <c r="W43" s="5"/>
      <c r="X43" s="5"/>
      <c r="Y43" s="5"/>
      <c r="Z43" s="5"/>
      <c r="AA43" s="5"/>
      <c r="AB43" s="5"/>
    </row>
    <row r="44" spans="1:28" x14ac:dyDescent="0.3">
      <c r="A44" s="1"/>
      <c r="B44" s="6"/>
      <c r="C44" s="2"/>
      <c r="D44" s="2"/>
      <c r="E44" s="2"/>
      <c r="F44" s="1"/>
      <c r="G44" s="7"/>
      <c r="H44" s="7"/>
      <c r="I44" s="7"/>
      <c r="J44" s="7"/>
      <c r="K44" s="2"/>
      <c r="L44" s="2"/>
      <c r="M44" s="2"/>
      <c r="N44" s="2"/>
      <c r="O44" s="2"/>
      <c r="P44" s="2"/>
      <c r="Q44" s="2"/>
      <c r="R44" s="2"/>
      <c r="S44" s="7"/>
      <c r="T44" s="7"/>
      <c r="U44" s="7"/>
      <c r="V44" s="5"/>
      <c r="W44" s="5"/>
      <c r="X44" s="5"/>
      <c r="Y44" s="5"/>
      <c r="Z44" s="5"/>
      <c r="AA44" s="5"/>
      <c r="AB44" s="5"/>
    </row>
    <row r="45" spans="1:28" x14ac:dyDescent="0.3">
      <c r="A45" s="1"/>
      <c r="B45" s="18"/>
      <c r="C45" s="2"/>
      <c r="D45" s="2"/>
      <c r="E45" s="2"/>
      <c r="F45" s="1"/>
      <c r="G45" s="7"/>
      <c r="H45" s="7"/>
      <c r="I45" s="7"/>
      <c r="J45" s="7"/>
      <c r="K45" s="2"/>
      <c r="L45" s="2"/>
      <c r="M45" s="2"/>
      <c r="N45" s="2"/>
      <c r="O45" s="2"/>
      <c r="P45" s="2"/>
      <c r="Q45" s="2"/>
      <c r="R45" s="2"/>
      <c r="S45" s="7"/>
      <c r="T45" s="7"/>
      <c r="U45" s="7"/>
      <c r="V45" s="5"/>
      <c r="W45" s="5"/>
      <c r="X45" s="5"/>
      <c r="Y45" s="5"/>
      <c r="Z45" s="5"/>
      <c r="AA45" s="5"/>
      <c r="AB45" s="5"/>
    </row>
    <row r="46" spans="1:28" x14ac:dyDescent="0.3">
      <c r="A46" s="1"/>
      <c r="B46" s="6"/>
      <c r="C46" s="2"/>
      <c r="D46" s="2"/>
      <c r="E46" s="2"/>
      <c r="F46" s="1"/>
      <c r="G46" s="7"/>
      <c r="H46" s="7"/>
      <c r="I46" s="7"/>
      <c r="J46" s="7"/>
      <c r="K46" s="2"/>
      <c r="L46" s="2"/>
      <c r="M46" s="2"/>
      <c r="N46" s="2"/>
      <c r="O46" s="2"/>
      <c r="P46" s="2"/>
      <c r="Q46" s="2"/>
      <c r="R46" s="2"/>
      <c r="S46" s="8"/>
      <c r="T46" s="8"/>
      <c r="U46" s="8"/>
      <c r="V46" s="8"/>
      <c r="W46" s="8"/>
      <c r="X46" s="8"/>
      <c r="Y46" s="8"/>
      <c r="Z46" s="8"/>
      <c r="AA46" s="8"/>
      <c r="AB46" s="9"/>
    </row>
    <row r="47" spans="1:28" x14ac:dyDescent="0.3">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row>
    <row r="48" spans="1:28" x14ac:dyDescent="0.3">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x14ac:dyDescent="0.3">
      <c r="A49" s="1"/>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x14ac:dyDescent="0.3">
      <c r="A50" s="1"/>
      <c r="B50" s="2"/>
      <c r="C50" s="2"/>
      <c r="D50" s="2"/>
      <c r="E50" s="2"/>
      <c r="F50" s="2"/>
      <c r="G50" s="2"/>
      <c r="H50" s="2"/>
      <c r="I50" s="2"/>
      <c r="J50" s="2"/>
      <c r="K50" s="2"/>
      <c r="L50" s="2"/>
      <c r="M50" s="2"/>
      <c r="N50" s="2"/>
      <c r="O50" s="2"/>
      <c r="P50" s="2"/>
      <c r="Q50" s="2"/>
      <c r="R50" s="2"/>
      <c r="S50" s="2"/>
      <c r="T50" s="2"/>
      <c r="U50" s="2"/>
      <c r="V50" s="2"/>
      <c r="W50" s="2"/>
      <c r="X50" s="2"/>
      <c r="Y50" s="2"/>
      <c r="Z50" s="2"/>
      <c r="AA50" s="2"/>
      <c r="AB50" s="2"/>
    </row>
  </sheetData>
  <mergeCells count="17">
    <mergeCell ref="N14:P14"/>
    <mergeCell ref="G4:P4"/>
    <mergeCell ref="C5:C7"/>
    <mergeCell ref="B5:B7"/>
    <mergeCell ref="F5:F7"/>
    <mergeCell ref="G5:G7"/>
    <mergeCell ref="K5:K7"/>
    <mergeCell ref="D5:D7"/>
    <mergeCell ref="E5:E7"/>
    <mergeCell ref="D4:F4"/>
    <mergeCell ref="P5:P7"/>
    <mergeCell ref="H5:J6"/>
    <mergeCell ref="O5:O7"/>
    <mergeCell ref="L5:L7"/>
    <mergeCell ref="M5:M7"/>
    <mergeCell ref="N5:N7"/>
    <mergeCell ref="T14:U14"/>
  </mergeCells>
  <conditionalFormatting sqref="K8:O13">
    <cfRule type="colorScale" priority="1">
      <colorScale>
        <cfvo type="min"/>
        <cfvo type="percentile" val="50"/>
        <cfvo type="max"/>
        <color rgb="FFF8696B"/>
        <color rgb="FFFFEB84"/>
        <color rgb="FF63BE7B"/>
      </colorScale>
    </cfRule>
  </conditionalFormatting>
  <conditionalFormatting sqref="P8:P13">
    <cfRule type="colorScale" priority="2">
      <colorScale>
        <cfvo type="min"/>
        <cfvo type="percentile" val="50"/>
        <cfvo type="max"/>
        <color rgb="FFF8696B"/>
        <color rgb="FFFFEB84"/>
        <color rgb="FF63BE7B"/>
      </colorScale>
    </cfRule>
  </conditionalFormatting>
  <pageMargins left="0.7" right="0.7" top="0.75" bottom="0.75" header="0.3" footer="0.3"/>
  <ignoredErrors>
    <ignoredError sqref="J1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Deal_Analysis</vt:lpstr>
      <vt:lpstr>Output</vt:lpstr>
      <vt:lpstr>Databank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RAJAT KULSHRESTHA</dc:creator>
  <cp:lastModifiedBy>Rajat Kulshrestha</cp:lastModifiedBy>
  <dcterms:created xsi:type="dcterms:W3CDTF">2024-07-19T18:41:21Z</dcterms:created>
  <dcterms:modified xsi:type="dcterms:W3CDTF">2025-05-11T14:01:53Z</dcterms:modified>
</cp:coreProperties>
</file>